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Husova5 - Oprava sociální..." sheetId="2" state="visible" r:id="rId4"/>
  </sheets>
  <definedNames>
    <definedName function="false" hidden="false" localSheetId="1" name="_xlnm.Print_Area" vbProcedure="false">'Husova5 - Oprava sociální...'!$C$4:$J$76,'Husova5 - Oprava sociální...'!$C$82:$J$121,'Husova5 - Oprava sociální...'!$C$127:$K$394</definedName>
    <definedName function="false" hidden="false" localSheetId="1" name="_xlnm.Print_Titles" vbProcedure="false">'Husova5 - Oprava sociální...'!$137:$137</definedName>
    <definedName function="false" hidden="true" localSheetId="1" name="_xlnm._FilterDatabase" vbProcedure="false">'Husova5 - Oprava sociální...'!$C$137:$K$394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<sst xmlns="http://schemas.openxmlformats.org/spreadsheetml/2006/main" count="3140" uniqueCount="833">
  <si>
    <t xml:space="preserve">Export Komplet</t>
  </si>
  <si>
    <t xml:space="preserve">2.0</t>
  </si>
  <si>
    <t xml:space="preserve">False</t>
  </si>
  <si>
    <t xml:space="preserve">{54b46724-9ec9-418c-81fb-ae7ff206abb1}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</si>
  <si>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</si>
  <si>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</si>
  <si>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</si>
  <si>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</si>
  <si>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</si>
  <si>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</si>
  <si>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</si>
  <si>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</si>
  <si>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</si>
  <si>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Husova5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</si>
  <si>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</si>
  <si>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</si>
  <si>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sociálního zařízení č.307</t>
  </si>
  <si>
    <t xml:space="preserve">KSO:</t>
  </si>
  <si>
    <t xml:space="preserve">CC-CZ:</t>
  </si>
  <si>
    <t xml:space="preserve">Místo:</t>
  </si>
  <si>
    <t xml:space="preserve">Husova 5</t>
  </si>
  <si>
    <t xml:space="preserve">Datum:</t>
  </si>
  <si>
    <t xml:space="preserve">17. 3. 2025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</si>
  <si>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</si>
  <si>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</si>
  <si>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</si>
  <si>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</si>
  <si>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</si>
  <si>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</si>
  <si>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</si>
  <si>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50, 671 75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</si>
  <si>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</si>
  <si>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</si>
  <si>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</si>
  <si>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</si>
  <si>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</si>
  <si>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</si>
  <si>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</si>
  <si>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</si>
  <si>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</si>
  <si>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</si>
  <si>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</si>
  <si>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</si>
  <si>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</si>
  <si>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</si>
  <si>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</si>
  <si>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</si>
  <si>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</si>
  <si>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</si>
  <si>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</si>
  <si>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</si>
  <si>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</si>
  <si>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</si>
  <si>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</si>
  <si>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</si>
  <si>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</si>
  <si>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</si>
  <si>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</si>
  <si>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</si>
  <si>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</si>
  <si>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</si>
  <si>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</si>
  <si>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</si>
  <si>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</si>
  <si>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</si>
  <si>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</si>
  <si>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</si>
  <si>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</si>
  <si>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</si>
  <si>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</si>
  <si>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</si>
  <si>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</si>
  <si>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</si>
  <si>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</si>
  <si>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</si>
  <si>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</si>
  <si>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</si>
  <si>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</si>
  <si>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</si>
  <si>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</si>
  <si>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</si>
  <si>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</si>
  <si>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</si>
  <si>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</si>
  <si>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</si>
  <si>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</si>
  <si>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</si>
  <si>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</si>
  <si>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</si>
  <si>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</si>
  <si>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</si>
  <si>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</si>
  <si>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</si>
  <si>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</si>
  <si>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</si>
  <si>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</si>
  <si>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</si>
  <si>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</si>
  <si>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</si>
  <si>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</si>
  <si>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</si>
  <si>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</si>
  <si>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</si>
  <si>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</si>
  <si>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</si>
  <si>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</si>
  <si>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</si>
  <si>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</si>
  <si>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</si>
  <si>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</si>
  <si>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</si>
  <si>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</si>
  <si>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</si>
  <si>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</si>
  <si>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</si>
  <si>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</si>
  <si>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</si>
  <si>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</si>
  <si>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</si>
  <si>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</si>
  <si>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</si>
  <si>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</si>
  <si>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</si>
  <si>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</si>
  <si>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</si>
  <si>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</si>
  <si>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</si>
  <si>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</si>
  <si>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</si>
  <si>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</si>
  <si>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</si>
  <si>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</si>
  <si>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</si>
  <si>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342272245</t>
  </si>
  <si>
    <t xml:space="preserve">Příčka z pórobetonových hladkých tvárnic na tenkovrstvou maltu tl 150 mm-obezdění závěsného záchodu</t>
  </si>
  <si>
    <t xml:space="preserve">m2</t>
  </si>
  <si>
    <t xml:space="preserve">CS ÚRS 2025 01</t>
  </si>
  <si>
    <t xml:space="preserve">4</t>
  </si>
  <si>
    <t xml:space="preserve">-1213529571</t>
  </si>
  <si>
    <t xml:space="preserve">VV</t>
  </si>
  <si>
    <t xml:space="preserve">1,0*1,2</t>
  </si>
  <si>
    <t xml:space="preserve">342291112</t>
  </si>
  <si>
    <t xml:space="preserve">Ukotvení příček montážní polyuretanovou pěnou tl příčky přes 100 mm</t>
  </si>
  <si>
    <t xml:space="preserve">m</t>
  </si>
  <si>
    <t xml:space="preserve">-373752453</t>
  </si>
  <si>
    <t xml:space="preserve">1,2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</si>
  <si>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</si>
  <si>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</si>
  <si>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</si>
  <si>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tl jádrové omítky do 20 mm a tl štuku do 3 mm stropů v rozsahu plochy do 10 %</t>
  </si>
  <si>
    <t xml:space="preserve">-944316480</t>
  </si>
  <si>
    <t xml:space="preserve">1,85+2,45+1,5</t>
  </si>
  <si>
    <t xml:space="preserve">612131111</t>
  </si>
  <si>
    <t xml:space="preserve">Polymercementový spojovací můstek vnitřních stěn nanášený ručně</t>
  </si>
  <si>
    <t xml:space="preserve">-759313062</t>
  </si>
  <si>
    <t xml:space="preserve">"1"(0,92+0,35+0,2+1,05+1,44+1,43)*2,1-0,8*2,0-0,6*2,0</t>
  </si>
  <si>
    <t xml:space="preserve">"2"(0,8+1,4+1,5+0,35+0,43+0,87+1,1+0,75)*2,1-0,6*2,0*2</t>
  </si>
  <si>
    <t xml:space="preserve">"3"(1,2+1,2)*2*2,1-0,6*2,0-1*1+1,0*3*0,2+1,0*0,15++0,7+1,2*0,15</t>
  </si>
  <si>
    <t xml:space="preserve">Součet</t>
  </si>
  <si>
    <t xml:space="preserve">5</t>
  </si>
  <si>
    <t xml:space="preserve">612135101</t>
  </si>
  <si>
    <t xml:space="preserve">Hrubá výplň rýh ve stěnách maltou jakékoli šířky rýhy</t>
  </si>
  <si>
    <t xml:space="preserve">1293286989</t>
  </si>
  <si>
    <t xml:space="preserve">25*0,1</t>
  </si>
  <si>
    <t xml:space="preserve">612142001</t>
  </si>
  <si>
    <t xml:space="preserve">Pletivo sklovláknité vnitřních stěn vtlačené do tmelu</t>
  </si>
  <si>
    <t xml:space="preserve">-1011524948</t>
  </si>
  <si>
    <t xml:space="preserve">1,15*1,2+1,2*0,15</t>
  </si>
  <si>
    <t xml:space="preserve">7</t>
  </si>
  <si>
    <t xml:space="preserve">612321121</t>
  </si>
  <si>
    <t xml:space="preserve">Vápenocementová omítka hladká jednovrstvá vnitřních stěn </t>
  </si>
  <si>
    <t xml:space="preserve">-1370036938</t>
  </si>
  <si>
    <t xml:space="preserve">30,75</t>
  </si>
  <si>
    <t xml:space="preserve">8</t>
  </si>
  <si>
    <t xml:space="preserve">612321191</t>
  </si>
  <si>
    <t xml:space="preserve">Příplatek k vápenocementové omítce vnitřních stěn za každých dalších 5 mm tloušťky </t>
  </si>
  <si>
    <t xml:space="preserve">-956651135</t>
  </si>
  <si>
    <t xml:space="preserve">9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</si>
  <si>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</si>
  <si>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</si>
  <si>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-5113158</t>
  </si>
  <si>
    <t xml:space="preserve">"1"(0,92+0,35+0,2+1,05+1,44+1,43)*1,05</t>
  </si>
  <si>
    <t xml:space="preserve">"2"(0,8+1,4+1,5+0,35+0,43+0,87+1,1+0,75)*1,05</t>
  </si>
  <si>
    <t xml:space="preserve">"3"(1,2+1,2)*2*1,05-1,0*1,0+(1,0)*3*0,2</t>
  </si>
  <si>
    <t xml:space="preserve">10</t>
  </si>
  <si>
    <t xml:space="preserve">632451213</t>
  </si>
  <si>
    <t xml:space="preserve">Potěr cementový samonivelační litý C20 tl do 50 mm</t>
  </si>
  <si>
    <t xml:space="preserve">708554782</t>
  </si>
  <si>
    <t xml:space="preserve">5,8</t>
  </si>
  <si>
    <t xml:space="preserve">11</t>
  </si>
  <si>
    <t xml:space="preserve">642942611</t>
  </si>
  <si>
    <t xml:space="preserve">Osazování zárubní nebo rámů dveřních kovových do 2,5 m2 na montážní pěnu</t>
  </si>
  <si>
    <t xml:space="preserve">kus</t>
  </si>
  <si>
    <t xml:space="preserve">-509804156</t>
  </si>
  <si>
    <t xml:space="preserve">M</t>
  </si>
  <si>
    <t xml:space="preserve">55331480</t>
  </si>
  <si>
    <t xml:space="preserve">zárubeň jednokřídlá ocelová  tl stěny 75-100mm rozměru 600/1970mm</t>
  </si>
  <si>
    <t xml:space="preserve">964728247</t>
  </si>
  <si>
    <t xml:space="preserve">Ostatní konstrukce a práce, bourání</t>
  </si>
  <si>
    <t xml:space="preserve">13</t>
  </si>
  <si>
    <t xml:space="preserve">949101111</t>
  </si>
  <si>
    <t xml:space="preserve">Lešení pomocné pro objekty pozemních staveb s lešeňovou podlahou v do 1,9 m zatížení do 150 kg/m2</t>
  </si>
  <si>
    <t xml:space="preserve">-386907491</t>
  </si>
  <si>
    <t xml:space="preserve">14</t>
  </si>
  <si>
    <t xml:space="preserve">952901111</t>
  </si>
  <si>
    <t xml:space="preserve">Vyčištění budov bytové a občanské výstavby při výšce podlaží do 4 m</t>
  </si>
  <si>
    <t xml:space="preserve">-1389143555</t>
  </si>
  <si>
    <t xml:space="preserve">15</t>
  </si>
  <si>
    <t xml:space="preserve">965042131</t>
  </si>
  <si>
    <t xml:space="preserve">Bourání podkladů pod dlažby nebo mazanin betonových nebo z litého asfaltu tl do 100 mm pl do 4 m2</t>
  </si>
  <si>
    <t xml:space="preserve">m3</t>
  </si>
  <si>
    <t xml:space="preserve">-316635391</t>
  </si>
  <si>
    <t xml:space="preserve">5,8*0,05</t>
  </si>
  <si>
    <t xml:space="preserve">16</t>
  </si>
  <si>
    <t xml:space="preserve">965081213</t>
  </si>
  <si>
    <t xml:space="preserve">Bourání podlah z dlaždic keramických nebo xylolitových tl do 10 mm plochy přes 1 m2</t>
  </si>
  <si>
    <t xml:space="preserve">1498104853</t>
  </si>
  <si>
    <t xml:space="preserve">17</t>
  </si>
  <si>
    <t xml:space="preserve">968072455</t>
  </si>
  <si>
    <t xml:space="preserve">Vybourání kovových dveřních zárubní pl do 2 m2</t>
  </si>
  <si>
    <t xml:space="preserve">-1634433921</t>
  </si>
  <si>
    <t xml:space="preserve">0,6*2,0*2</t>
  </si>
  <si>
    <t xml:space="preserve">18</t>
  </si>
  <si>
    <t xml:space="preserve">968072456</t>
  </si>
  <si>
    <t xml:space="preserve">Vyvěšení dveří </t>
  </si>
  <si>
    <t xml:space="preserve">-1037552313</t>
  </si>
  <si>
    <t xml:space="preserve">19</t>
  </si>
  <si>
    <t xml:space="preserve">968-pc 2</t>
  </si>
  <si>
    <t xml:space="preserve">D+m zrcadlo cca 60/60cm nad umyvadly osazené do obkladu </t>
  </si>
  <si>
    <t xml:space="preserve">-93407876</t>
  </si>
  <si>
    <t xml:space="preserve">20</t>
  </si>
  <si>
    <t xml:space="preserve">968-pc 3</t>
  </si>
  <si>
    <t xml:space="preserve">D+m Fazetování zrcadel</t>
  </si>
  <si>
    <t xml:space="preserve">649492135</t>
  </si>
  <si>
    <t xml:space="preserve">(0,6+0,6)*2</t>
  </si>
  <si>
    <t xml:space="preserve">968-pc 4</t>
  </si>
  <si>
    <t xml:space="preserve">D+m zásobník na toaletní papír</t>
  </si>
  <si>
    <t xml:space="preserve">2137843053</t>
  </si>
  <si>
    <t xml:space="preserve">22</t>
  </si>
  <si>
    <t xml:space="preserve">968-pc 5</t>
  </si>
  <si>
    <t xml:space="preserve">D+m elektrický osoušeč rukou včetně připojení</t>
  </si>
  <si>
    <t xml:space="preserve">985283148</t>
  </si>
  <si>
    <t xml:space="preserve">23</t>
  </si>
  <si>
    <t xml:space="preserve">968-pc 6</t>
  </si>
  <si>
    <t xml:space="preserve">D+m zásobník na tekuté mýdlo</t>
  </si>
  <si>
    <t xml:space="preserve">-880798173</t>
  </si>
  <si>
    <t xml:space="preserve">24</t>
  </si>
  <si>
    <t xml:space="preserve">968-pc 7</t>
  </si>
  <si>
    <t xml:space="preserve">D+m odpadkový koš s víkem bezdotykový závěsný</t>
  </si>
  <si>
    <t xml:space="preserve">1202665499</t>
  </si>
  <si>
    <t xml:space="preserve">25</t>
  </si>
  <si>
    <t xml:space="preserve">968-pc 8</t>
  </si>
  <si>
    <t xml:space="preserve">D+m závěsná štětka na WC</t>
  </si>
  <si>
    <t xml:space="preserve">-1339129970</t>
  </si>
  <si>
    <t xml:space="preserve">26</t>
  </si>
  <si>
    <t xml:space="preserve">968-pc 9</t>
  </si>
  <si>
    <t xml:space="preserve">D+m 2x háček na kabelku</t>
  </si>
  <si>
    <t xml:space="preserve">1029627485</t>
  </si>
  <si>
    <t xml:space="preserve">27</t>
  </si>
  <si>
    <t xml:space="preserve">968-pc11</t>
  </si>
  <si>
    <t xml:space="preserve">D+m zásobník na papírové ručníky</t>
  </si>
  <si>
    <t xml:space="preserve">25027773</t>
  </si>
  <si>
    <t xml:space="preserve">28</t>
  </si>
  <si>
    <t xml:space="preserve">974031121</t>
  </si>
  <si>
    <t xml:space="preserve">Vysekání rýh ve zdivu cihelném hl do 30 mm š do 30 mm</t>
  </si>
  <si>
    <t xml:space="preserve">199272655</t>
  </si>
  <si>
    <t xml:space="preserve">29</t>
  </si>
  <si>
    <t xml:space="preserve">974031122</t>
  </si>
  <si>
    <t xml:space="preserve">Vysekání rýh ve zdivu cihelném hl do 30 mm š do 70 mm</t>
  </si>
  <si>
    <t xml:space="preserve">-1905664508</t>
  </si>
  <si>
    <t xml:space="preserve">30</t>
  </si>
  <si>
    <t xml:space="preserve">974031132</t>
  </si>
  <si>
    <t xml:space="preserve">Vysekání rýh ve zdivu cihelném hl do 50 mm š do 70 mm</t>
  </si>
  <si>
    <t xml:space="preserve">389363042</t>
  </si>
  <si>
    <t xml:space="preserve">31</t>
  </si>
  <si>
    <t xml:space="preserve">974031164</t>
  </si>
  <si>
    <t xml:space="preserve">Vysekání rýh ve zdivu cihelném hl do 150 mm š do 150 mm</t>
  </si>
  <si>
    <t xml:space="preserve">1333640427</t>
  </si>
  <si>
    <t xml:space="preserve">32</t>
  </si>
  <si>
    <t xml:space="preserve">977131115</t>
  </si>
  <si>
    <t xml:space="preserve">Vrty příklepovými vrtáky D 16 mm do cihelného zdiva nebo prostého betonu</t>
  </si>
  <si>
    <t xml:space="preserve">1979320897</t>
  </si>
  <si>
    <t xml:space="preserve">0,7</t>
  </si>
  <si>
    <t xml:space="preserve">33</t>
  </si>
  <si>
    <t xml:space="preserve">978011121</t>
  </si>
  <si>
    <t xml:space="preserve">Otlučení (osekání) vnitřní vápenné nebo vápenocementové omítky stropů v rozsahu přes 5 do 10 %</t>
  </si>
  <si>
    <t xml:space="preserve">971422388</t>
  </si>
  <si>
    <t xml:space="preserve">34</t>
  </si>
  <si>
    <t xml:space="preserve">978013141</t>
  </si>
  <si>
    <t xml:space="preserve">Otlučení (osekání) vnitřní vápenné nebo vápenocementové omítky stěn v rozsahu přes 10 do 30 %</t>
  </si>
  <si>
    <t xml:space="preserve">-1863632432</t>
  </si>
  <si>
    <t xml:space="preserve">17,86</t>
  </si>
  <si>
    <t xml:space="preserve">35</t>
  </si>
  <si>
    <t xml:space="preserve">978013191</t>
  </si>
  <si>
    <t xml:space="preserve">Otlučení (osekání) vnitřní vápenné nebo vápenocementové omítky stěn v rozsahu přes 50 do 100 %</t>
  </si>
  <si>
    <t xml:space="preserve">1099722007</t>
  </si>
  <si>
    <t xml:space="preserve">36</t>
  </si>
  <si>
    <t xml:space="preserve">978059541</t>
  </si>
  <si>
    <t xml:space="preserve">Odsekání a odebrání obkladů stěn z vnitřních obkládaček plochy přes 1 m2</t>
  </si>
  <si>
    <t xml:space="preserve">-121251933</t>
  </si>
  <si>
    <t xml:space="preserve">997</t>
  </si>
  <si>
    <t xml:space="preserve">Přesun sutě</t>
  </si>
  <si>
    <t xml:space="preserve">37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</si>
  <si>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</si>
  <si>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</si>
  <si>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</si>
  <si>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1127076273</t>
  </si>
  <si>
    <t xml:space="preserve">38</t>
  </si>
  <si>
    <t xml:space="preserve">997013501</t>
  </si>
  <si>
    <t xml:space="preserve">Odvoz suti a vybouraných hmot na skládku nebo meziskládku do 1 km se složením</t>
  </si>
  <si>
    <t xml:space="preserve">-646348829</t>
  </si>
  <si>
    <t xml:space="preserve">39</t>
  </si>
  <si>
    <t xml:space="preserve">997013509</t>
  </si>
  <si>
    <t xml:space="preserve">Příplatek k odvozu suti a vybouraných hmot na skládku ZKD 1 km přes 1 km</t>
  </si>
  <si>
    <t xml:space="preserve">1543410949</t>
  </si>
  <si>
    <t xml:space="preserve">5,116*15 'Přepočtené koeficientem množství</t>
  </si>
  <si>
    <t xml:space="preserve">40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</si>
  <si>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</si>
  <si>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</si>
  <si>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3036610</t>
  </si>
  <si>
    <t xml:space="preserve">998</t>
  </si>
  <si>
    <t xml:space="preserve">Přesun hmot</t>
  </si>
  <si>
    <t xml:space="preserve">41</t>
  </si>
  <si>
    <t xml:space="preserve">998018002</t>
  </si>
  <si>
    <t xml:space="preserve">Přesun hmot pro budovy ruční pro budovy v přes 6 do 12 m</t>
  </si>
  <si>
    <t xml:space="preserve">1231701508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</si>
  <si>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</si>
  <si>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</si>
  <si>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</si>
  <si>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</si>
  <si>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42</t>
  </si>
  <si>
    <t xml:space="preserve">721-pc 1</t>
  </si>
  <si>
    <t xml:space="preserve">Úprava kanalizace v ramci výměny Wc kombi za závěsné WC</t>
  </si>
  <si>
    <t xml:space="preserve">sada</t>
  </si>
  <si>
    <t xml:space="preserve">931875430</t>
  </si>
  <si>
    <t xml:space="preserve">43</t>
  </si>
  <si>
    <t xml:space="preserve">721-pc 2</t>
  </si>
  <si>
    <t xml:space="preserve">Zaslepení kanalizace po demontáži pisoáru</t>
  </si>
  <si>
    <t xml:space="preserve">1986194148</t>
  </si>
  <si>
    <t xml:space="preserve">44</t>
  </si>
  <si>
    <t xml:space="preserve">998721312</t>
  </si>
  <si>
    <t xml:space="preserve">Přesun hmot procentní pro vnitřní kanalizaci ruční v objektech v přes 6 do 12 m</t>
  </si>
  <si>
    <t xml:space="preserve">%</t>
  </si>
  <si>
    <t xml:space="preserve">780457543</t>
  </si>
  <si>
    <t xml:space="preserve">722</t>
  </si>
  <si>
    <t xml:space="preserve">Zdravotechnika - vnitřní vodovod</t>
  </si>
  <si>
    <t xml:space="preserve">45</t>
  </si>
  <si>
    <t xml:space="preserve">722290226</t>
  </si>
  <si>
    <t xml:space="preserve">Zkouška těsnosti vodovodního potrubí závitového DN do 50</t>
  </si>
  <si>
    <t xml:space="preserve">606689436</t>
  </si>
  <si>
    <t xml:space="preserve">46</t>
  </si>
  <si>
    <t xml:space="preserve">722290234</t>
  </si>
  <si>
    <t xml:space="preserve">Proplach a dezinfekce vodovodního potrubí DN do 80</t>
  </si>
  <si>
    <t xml:space="preserve">-495102832</t>
  </si>
  <si>
    <t xml:space="preserve">47</t>
  </si>
  <si>
    <t xml:space="preserve">722-pc 1</t>
  </si>
  <si>
    <t xml:space="preserve">Úprava vody v rámci výměny zařizovacích předmětu-umyvadla,WC,spršky</t>
  </si>
  <si>
    <t xml:space="preserve">1828395698</t>
  </si>
  <si>
    <t xml:space="preserve">48</t>
  </si>
  <si>
    <t xml:space="preserve">722-pc 2</t>
  </si>
  <si>
    <t xml:space="preserve">Zaslepení vody po demontáži pisoáru</t>
  </si>
  <si>
    <t xml:space="preserve">1617256535</t>
  </si>
  <si>
    <t xml:space="preserve">49</t>
  </si>
  <si>
    <t xml:space="preserve">998722312</t>
  </si>
  <si>
    <t xml:space="preserve">Přesun hmot procentní pro vnitřní vodovod ruční v objektech v přes 6 do 12 m</t>
  </si>
  <si>
    <t xml:space="preserve">-1856683397</t>
  </si>
  <si>
    <t xml:space="preserve">725</t>
  </si>
  <si>
    <t xml:space="preserve">Zdravotechnika - zařizovací předměty</t>
  </si>
  <si>
    <t xml:space="preserve">50</t>
  </si>
  <si>
    <t xml:space="preserve">725110814</t>
  </si>
  <si>
    <t xml:space="preserve">Demontáž klozetu Kombi</t>
  </si>
  <si>
    <t xml:space="preserve">soubor</t>
  </si>
  <si>
    <t xml:space="preserve">-1238268886</t>
  </si>
  <si>
    <t xml:space="preserve">51</t>
  </si>
  <si>
    <t xml:space="preserve">725112022</t>
  </si>
  <si>
    <t xml:space="preserve">Klozet keramický závěsný na nosné stěny s hlubokým splachováním odpad vodorovný </t>
  </si>
  <si>
    <t xml:space="preserve">49939346</t>
  </si>
  <si>
    <t xml:space="preserve">52</t>
  </si>
  <si>
    <t xml:space="preserve">725122813</t>
  </si>
  <si>
    <t xml:space="preserve">Demontáž pisoárových stání s nádrží a jedním záchodkem</t>
  </si>
  <si>
    <t xml:space="preserve">-107735833</t>
  </si>
  <si>
    <t xml:space="preserve">53</t>
  </si>
  <si>
    <t xml:space="preserve">725210821</t>
  </si>
  <si>
    <t xml:space="preserve">Demontáž umyvadel bez výtokových armatur</t>
  </si>
  <si>
    <t xml:space="preserve">1658990226</t>
  </si>
  <si>
    <t xml:space="preserve">54</t>
  </si>
  <si>
    <t xml:space="preserve">7252116811</t>
  </si>
  <si>
    <t xml:space="preserve">Umyvadlo 600/500mm na konzoly včetně krytu odtoků</t>
  </si>
  <si>
    <t xml:space="preserve">1446235449</t>
  </si>
  <si>
    <t xml:space="preserve">55</t>
  </si>
  <si>
    <t xml:space="preserve">725530831</t>
  </si>
  <si>
    <t xml:space="preserve">Demontáž ohřívač elektrický průtokový</t>
  </si>
  <si>
    <t xml:space="preserve">-2080996666</t>
  </si>
  <si>
    <t xml:space="preserve">56</t>
  </si>
  <si>
    <t xml:space="preserve">72553-pc1</t>
  </si>
  <si>
    <t xml:space="preserve">D+M průtokový ohřívač vody pod umyvadlem</t>
  </si>
  <si>
    <t xml:space="preserve">-835656661</t>
  </si>
  <si>
    <t xml:space="preserve">57</t>
  </si>
  <si>
    <t xml:space="preserve">725820802</t>
  </si>
  <si>
    <t xml:space="preserve">Demontáž baterie stojánkové do jednoho otvoru</t>
  </si>
  <si>
    <t xml:space="preserve">-1156145115</t>
  </si>
  <si>
    <t xml:space="preserve">58</t>
  </si>
  <si>
    <t xml:space="preserve">725822611</t>
  </si>
  <si>
    <t xml:space="preserve">Baterie umyvadlová stojánková páková</t>
  </si>
  <si>
    <t xml:space="preserve">638454559</t>
  </si>
  <si>
    <t xml:space="preserve">59</t>
  </si>
  <si>
    <t xml:space="preserve">7258-pc01</t>
  </si>
  <si>
    <t xml:space="preserve">D+M podomítková bidetová baterie se sprškou (k WC)</t>
  </si>
  <si>
    <t xml:space="preserve">555725980</t>
  </si>
  <si>
    <t xml:space="preserve">"WC ženy"1</t>
  </si>
  <si>
    <t xml:space="preserve">60</t>
  </si>
  <si>
    <t xml:space="preserve">7259-pc 3</t>
  </si>
  <si>
    <t xml:space="preserve">Demontáž koupelnových doplňků</t>
  </si>
  <si>
    <t xml:space="preserve">-1009041339</t>
  </si>
  <si>
    <t xml:space="preserve">"zásobník na papír"1</t>
  </si>
  <si>
    <t xml:space="preserve">"mýdlenka"1</t>
  </si>
  <si>
    <t xml:space="preserve">"osoušeč rukou"1</t>
  </si>
  <si>
    <t xml:space="preserve">"zrcadlo"1</t>
  </si>
  <si>
    <t xml:space="preserve">61</t>
  </si>
  <si>
    <t xml:space="preserve">998725312</t>
  </si>
  <si>
    <t xml:space="preserve">Přesun hmot procentní pro zařizovací předměty ruční v objektech v přes 6 do 12 m</t>
  </si>
  <si>
    <t xml:space="preserve">-294433061</t>
  </si>
  <si>
    <t xml:space="preserve">726</t>
  </si>
  <si>
    <t xml:space="preserve">Zdravotechnika - předstěnové instalace</t>
  </si>
  <si>
    <t xml:space="preserve">62</t>
  </si>
  <si>
    <t xml:space="preserve">726111031</t>
  </si>
  <si>
    <t xml:space="preserve">Instalační předstěna pro klozet s ovládáním zepředu v 1080 mm závěsný do masivní zděné kce</t>
  </si>
  <si>
    <t xml:space="preserve">-1826091207</t>
  </si>
  <si>
    <t xml:space="preserve">63</t>
  </si>
  <si>
    <t xml:space="preserve">726191002</t>
  </si>
  <si>
    <t xml:space="preserve">Souprava pro předstěnovou montáž</t>
  </si>
  <si>
    <t xml:space="preserve">726002780</t>
  </si>
  <si>
    <t xml:space="preserve">64</t>
  </si>
  <si>
    <t xml:space="preserve">998726212</t>
  </si>
  <si>
    <t xml:space="preserve">Přesun hmot procentní pro instalační prefabrikáty v objektech v přes 6 do 12 m</t>
  </si>
  <si>
    <t xml:space="preserve">-756836427</t>
  </si>
  <si>
    <t xml:space="preserve">734</t>
  </si>
  <si>
    <t xml:space="preserve">Ústřední vytápění - armatury</t>
  </si>
  <si>
    <t xml:space="preserve">65</t>
  </si>
  <si>
    <t xml:space="preserve">734200811</t>
  </si>
  <si>
    <t xml:space="preserve">Demontáž armatury závitové s jedním závitem přes G 1/2 do G 1/2</t>
  </si>
  <si>
    <t xml:space="preserve">1778350033</t>
  </si>
  <si>
    <t xml:space="preserve">66</t>
  </si>
  <si>
    <t xml:space="preserve">734200821</t>
  </si>
  <si>
    <t xml:space="preserve">Demontáž armatury závitové se dvěma závity přes G 1/2 do G 1/2</t>
  </si>
  <si>
    <t xml:space="preserve">1838972401</t>
  </si>
  <si>
    <t xml:space="preserve">67</t>
  </si>
  <si>
    <t xml:space="preserve">734221545</t>
  </si>
  <si>
    <t xml:space="preserve">Ventil závitový termostatický přímý jednoregulační G 1/2 PN 16 do 110°C bez hlavice ovládání</t>
  </si>
  <si>
    <t xml:space="preserve">-1567466980</t>
  </si>
  <si>
    <t xml:space="preserve">68</t>
  </si>
  <si>
    <t xml:space="preserve">734221682</t>
  </si>
  <si>
    <t xml:space="preserve">Termostatická hlavice kapalinová PN 10 do 110°C otopných těles VK</t>
  </si>
  <si>
    <t xml:space="preserve">679843092</t>
  </si>
  <si>
    <t xml:space="preserve">69</t>
  </si>
  <si>
    <t xml:space="preserve">734261402</t>
  </si>
  <si>
    <t xml:space="preserve">Armatura připojovací rohová G 1/2x18 PN 10 do 110°C radiátorů typu VK</t>
  </si>
  <si>
    <t xml:space="preserve">1342993496</t>
  </si>
  <si>
    <t xml:space="preserve">70</t>
  </si>
  <si>
    <t xml:space="preserve">998734312</t>
  </si>
  <si>
    <t xml:space="preserve">Přesun hmot procentní pro armatury ruční v objektech v přes 6 do 12 m</t>
  </si>
  <si>
    <t xml:space="preserve">1596855913</t>
  </si>
  <si>
    <t xml:space="preserve">735</t>
  </si>
  <si>
    <t xml:space="preserve">Ústřední vytápění - otopná tělesa</t>
  </si>
  <si>
    <t xml:space="preserve">71</t>
  </si>
  <si>
    <t xml:space="preserve">735151821</t>
  </si>
  <si>
    <t xml:space="preserve">Demontáž otopného tělesa  dl do 1500 mm</t>
  </si>
  <si>
    <t xml:space="preserve">-1269177542</t>
  </si>
  <si>
    <t xml:space="preserve">72</t>
  </si>
  <si>
    <t xml:space="preserve">735152480.KRD.1</t>
  </si>
  <si>
    <t xml:space="preserve">Otopné těleso  stejné </t>
  </si>
  <si>
    <t xml:space="preserve">-657541233</t>
  </si>
  <si>
    <t xml:space="preserve">73</t>
  </si>
  <si>
    <t xml:space="preserve">735191905</t>
  </si>
  <si>
    <t xml:space="preserve">Odvzdušnění otopných těles</t>
  </si>
  <si>
    <t xml:space="preserve">2008225009</t>
  </si>
  <si>
    <t xml:space="preserve">74</t>
  </si>
  <si>
    <t xml:space="preserve">735191910</t>
  </si>
  <si>
    <t xml:space="preserve">Napuštění vody do otopných těles</t>
  </si>
  <si>
    <t xml:space="preserve">-369978897</t>
  </si>
  <si>
    <t xml:space="preserve">75</t>
  </si>
  <si>
    <t xml:space="preserve">735494811</t>
  </si>
  <si>
    <t xml:space="preserve">Vypuštění vody z otopných těles</t>
  </si>
  <si>
    <t xml:space="preserve">1363789692</t>
  </si>
  <si>
    <t xml:space="preserve">76</t>
  </si>
  <si>
    <t xml:space="preserve">7358908021</t>
  </si>
  <si>
    <t xml:space="preserve">Přemístění demontovaného otopného tělesa vodorovně 100 m v objektech výšky přes 6 do 12 m</t>
  </si>
  <si>
    <t xml:space="preserve">-849295007</t>
  </si>
  <si>
    <t xml:space="preserve">77</t>
  </si>
  <si>
    <t xml:space="preserve">998735312</t>
  </si>
  <si>
    <t xml:space="preserve">Přesun hmot procentní pro otopná tělesa ruční v objektech v přes 6 do 12 m</t>
  </si>
  <si>
    <t xml:space="preserve">1540896101</t>
  </si>
  <si>
    <t xml:space="preserve">741</t>
  </si>
  <si>
    <t xml:space="preserve">Elektroinstalace - silnoproud</t>
  </si>
  <si>
    <t xml:space="preserve">78</t>
  </si>
  <si>
    <t xml:space="preserve">741110041</t>
  </si>
  <si>
    <t xml:space="preserve">Montáž trubka plastová ohebná D přes 11 do 23 mm uložená pevně</t>
  </si>
  <si>
    <t xml:space="preserve">-798511534</t>
  </si>
  <si>
    <t xml:space="preserve">79</t>
  </si>
  <si>
    <t xml:space="preserve">34571063</t>
  </si>
  <si>
    <t xml:space="preserve">trubka elektroinstalační ohebná z PVC (ČSN) 2323</t>
  </si>
  <si>
    <t xml:space="preserve">700482066</t>
  </si>
  <si>
    <t xml:space="preserve">80</t>
  </si>
  <si>
    <t xml:space="preserve">741112001</t>
  </si>
  <si>
    <t xml:space="preserve">Montáž krabice zapuštěná plastová kruhová</t>
  </si>
  <si>
    <t xml:space="preserve">-430560137</t>
  </si>
  <si>
    <t xml:space="preserve">81</t>
  </si>
  <si>
    <t xml:space="preserve">34571512</t>
  </si>
  <si>
    <t xml:space="preserve">krabice přístrojová instalační 500V, 71x71x42mm</t>
  </si>
  <si>
    <t xml:space="preserve">1294748637</t>
  </si>
  <si>
    <t xml:space="preserve">82</t>
  </si>
  <si>
    <t xml:space="preserve">345714552</t>
  </si>
  <si>
    <t xml:space="preserve">krabice pod omítku PVC</t>
  </si>
  <si>
    <t xml:space="preserve">-1987038054</t>
  </si>
  <si>
    <t xml:space="preserve">83</t>
  </si>
  <si>
    <t xml:space="preserve">741122611</t>
  </si>
  <si>
    <t xml:space="preserve">Montáž kabel Cu plný kulatý žíla 3x1,5 až 6 mm2 uložený pevně (CYKY)</t>
  </si>
  <si>
    <t xml:space="preserve">-825642656</t>
  </si>
  <si>
    <t xml:space="preserve">84</t>
  </si>
  <si>
    <t xml:space="preserve">34111030</t>
  </si>
  <si>
    <t xml:space="preserve">kabel silový s Cu jádrem 1kV 3x1,5mm2</t>
  </si>
  <si>
    <t xml:space="preserve">-1248286144</t>
  </si>
  <si>
    <t xml:space="preserve">85</t>
  </si>
  <si>
    <t xml:space="preserve">34111036</t>
  </si>
  <si>
    <t xml:space="preserve">kabel silový s Cu jádrem 1kV 3x2,5mm2</t>
  </si>
  <si>
    <t xml:space="preserve">-1158255314</t>
  </si>
  <si>
    <t xml:space="preserve">86</t>
  </si>
  <si>
    <t xml:space="preserve">741130001</t>
  </si>
  <si>
    <t xml:space="preserve">Ukončení vodič izolovaný do 2,5mm2 v rozváděči nebo na přístroji</t>
  </si>
  <si>
    <t xml:space="preserve">651685433</t>
  </si>
  <si>
    <t xml:space="preserve">87</t>
  </si>
  <si>
    <t xml:space="preserve">741310001</t>
  </si>
  <si>
    <t xml:space="preserve">Montáž vypínač nástěnný 1-jednopólový prostředí normální</t>
  </si>
  <si>
    <t xml:space="preserve">-2125879936</t>
  </si>
  <si>
    <t xml:space="preserve">88</t>
  </si>
  <si>
    <t xml:space="preserve">34535515</t>
  </si>
  <si>
    <t xml:space="preserve">spínač jednopólový 10A bílý</t>
  </si>
  <si>
    <t xml:space="preserve">-1272240862</t>
  </si>
  <si>
    <t xml:space="preserve">89</t>
  </si>
  <si>
    <t xml:space="preserve">741310021</t>
  </si>
  <si>
    <t xml:space="preserve">Montáž přepínač nástěnný 5-sériový prostředí normální se zapojením vodičů</t>
  </si>
  <si>
    <t xml:space="preserve">46623621</t>
  </si>
  <si>
    <t xml:space="preserve">90</t>
  </si>
  <si>
    <t xml:space="preserve">ABB.355305929B</t>
  </si>
  <si>
    <t xml:space="preserve">Přepínač sériový, řazení 5 </t>
  </si>
  <si>
    <t xml:space="preserve">855427413</t>
  </si>
  <si>
    <t xml:space="preserve">91</t>
  </si>
  <si>
    <t xml:space="preserve">741313001</t>
  </si>
  <si>
    <t xml:space="preserve">Montáž zásuvka (polo)zapuštěná bezšroubové připojení 2P+PE se zapojením vodičů</t>
  </si>
  <si>
    <t xml:space="preserve">-614738250</t>
  </si>
  <si>
    <t xml:space="preserve">92</t>
  </si>
  <si>
    <t xml:space="preserve">34555103</t>
  </si>
  <si>
    <t xml:space="preserve">zásuvka 1násobná 16A bílý</t>
  </si>
  <si>
    <t xml:space="preserve">1713740863</t>
  </si>
  <si>
    <t xml:space="preserve">93</t>
  </si>
  <si>
    <t xml:space="preserve">741321033</t>
  </si>
  <si>
    <t xml:space="preserve">Montáž proudových chráničů čtyřpólových nn do 25 A ve skříni se zapojením vodičů</t>
  </si>
  <si>
    <t xml:space="preserve">135380893</t>
  </si>
  <si>
    <t xml:space="preserve">94</t>
  </si>
  <si>
    <t xml:space="preserve">35889206</t>
  </si>
  <si>
    <t xml:space="preserve">chránič proudový 4 pólový 25A typ AC 0,03A</t>
  </si>
  <si>
    <t xml:space="preserve">-76295723</t>
  </si>
  <si>
    <t xml:space="preserve">95</t>
  </si>
  <si>
    <t xml:space="preserve">741810001</t>
  </si>
  <si>
    <t xml:space="preserve">Celková prohlídka elektrického rozvodu a zařízení do 100 000,- Kč</t>
  </si>
  <si>
    <t xml:space="preserve">-1275997678</t>
  </si>
  <si>
    <t xml:space="preserve">96</t>
  </si>
  <si>
    <t xml:space="preserve">741811011</t>
  </si>
  <si>
    <t xml:space="preserve">Kontrola rozvaděč nn silový hmotnosti do 200 kg</t>
  </si>
  <si>
    <t xml:space="preserve">2059650524</t>
  </si>
  <si>
    <t xml:space="preserve">97</t>
  </si>
  <si>
    <t xml:space="preserve">7418-pc  1</t>
  </si>
  <si>
    <t xml:space="preserve">D+M svítidlo stěnové Led na pohyblivé čidlo do vlhkého prostředí IP 44</t>
  </si>
  <si>
    <t xml:space="preserve">84920804</t>
  </si>
  <si>
    <t xml:space="preserve">98</t>
  </si>
  <si>
    <t xml:space="preserve">7418-pc 2</t>
  </si>
  <si>
    <t xml:space="preserve">Drobný pomocný instalační materiál (objímky, svorky, sádra, aj.)</t>
  </si>
  <si>
    <t xml:space="preserve">-575206103</t>
  </si>
  <si>
    <t xml:space="preserve">99</t>
  </si>
  <si>
    <t xml:space="preserve">7418-pc 3</t>
  </si>
  <si>
    <t xml:space="preserve">Úprava stávajícího rozvaděče</t>
  </si>
  <si>
    <t xml:space="preserve">-2135227350</t>
  </si>
  <si>
    <t xml:space="preserve">100</t>
  </si>
  <si>
    <t xml:space="preserve">7418-pc 4</t>
  </si>
  <si>
    <t xml:space="preserve">D+M svítidlo Led nad zrcadlo dl.600mm lesklý chrom IP 44</t>
  </si>
  <si>
    <t xml:space="preserve">735048173</t>
  </si>
  <si>
    <t xml:space="preserve">101</t>
  </si>
  <si>
    <t xml:space="preserve">998741312</t>
  </si>
  <si>
    <t xml:space="preserve">Přesun hmot procentní pro silnoproud ruční v objektech v přes 6 do 12 m</t>
  </si>
  <si>
    <t xml:space="preserve">1925962020</t>
  </si>
  <si>
    <t xml:space="preserve">751</t>
  </si>
  <si>
    <t xml:space="preserve">Vzduchotechnika</t>
  </si>
  <si>
    <t xml:space="preserve">102</t>
  </si>
  <si>
    <t xml:space="preserve">751111011</t>
  </si>
  <si>
    <t xml:space="preserve">Mtž vent ax ntl nástěnného základního D do 100 mm</t>
  </si>
  <si>
    <t xml:space="preserve">1940055011</t>
  </si>
  <si>
    <t xml:space="preserve">103</t>
  </si>
  <si>
    <t xml:space="preserve">4291-pc 1</t>
  </si>
  <si>
    <t xml:space="preserve">ventilátor axiální s nastavitelným doběhem D 100mm 25W IP44</t>
  </si>
  <si>
    <t xml:space="preserve">925194156</t>
  </si>
  <si>
    <t xml:space="preserve">104</t>
  </si>
  <si>
    <t xml:space="preserve">751111811</t>
  </si>
  <si>
    <t xml:space="preserve">Demontáž ventilátoru axiálního nízkotlakého kruhové potrubí D do 200 mm</t>
  </si>
  <si>
    <t xml:space="preserve">440105092</t>
  </si>
  <si>
    <t xml:space="preserve">105</t>
  </si>
  <si>
    <t xml:space="preserve">751510041</t>
  </si>
  <si>
    <t xml:space="preserve">Vzduchotechnické potrubí pozink kruhové spirálně vinuté D do 100 mm</t>
  </si>
  <si>
    <t xml:space="preserve">-269390455</t>
  </si>
  <si>
    <t xml:space="preserve">106</t>
  </si>
  <si>
    <t xml:space="preserve">751514761</t>
  </si>
  <si>
    <t xml:space="preserve">Mtž protidešťové stříšky plech potrubí kruhové s přírubou D do 100 mm</t>
  </si>
  <si>
    <t xml:space="preserve">1004439212</t>
  </si>
  <si>
    <t xml:space="preserve">107</t>
  </si>
  <si>
    <t xml:space="preserve">4297-pc 1</t>
  </si>
  <si>
    <t xml:space="preserve">žaluzie protidešťové plast kruhová na potrubí D100 se síťkou proti hmyzu</t>
  </si>
  <si>
    <t xml:space="preserve">-811736323</t>
  </si>
  <si>
    <t xml:space="preserve">108</t>
  </si>
  <si>
    <t xml:space="preserve">998751311</t>
  </si>
  <si>
    <t xml:space="preserve">Přesun hmot procentní pro vzduchotechniku ruční v objektech v do 12 m</t>
  </si>
  <si>
    <t xml:space="preserve">914709669</t>
  </si>
  <si>
    <t xml:space="preserve">766</t>
  </si>
  <si>
    <t xml:space="preserve">Konstrukce truhlářské</t>
  </si>
  <si>
    <t xml:space="preserve">109</t>
  </si>
  <si>
    <t xml:space="preserve">766660001</t>
  </si>
  <si>
    <t xml:space="preserve">Montáž dveřních křídel otvíravých jednokřídlových š do 0,8 m do ocelové zárubně</t>
  </si>
  <si>
    <t xml:space="preserve">-1403514438</t>
  </si>
  <si>
    <t xml:space="preserve">110</t>
  </si>
  <si>
    <t xml:space="preserve">MSN-PC 1</t>
  </si>
  <si>
    <t xml:space="preserve">dveře interiérové jednokřídlé,bílé, hladké, 80x197 včetně kování,klik a zámku s popisem dveří (ženy)-přeměřit na stavbě</t>
  </si>
  <si>
    <t xml:space="preserve">1138145108</t>
  </si>
  <si>
    <t xml:space="preserve">111</t>
  </si>
  <si>
    <t xml:space="preserve">MSN-PC  2</t>
  </si>
  <si>
    <t xml:space="preserve">Oprava prahu a nátěr pro dveře vstupní 800mm</t>
  </si>
  <si>
    <t xml:space="preserve">-1268399693</t>
  </si>
  <si>
    <t xml:space="preserve">112</t>
  </si>
  <si>
    <t xml:space="preserve">MSN-PC 3</t>
  </si>
  <si>
    <t xml:space="preserve">dveře interiérové jednokřídlé,bílé, hladké, 60x197 včetně kování,klik a zámku-přeměřit na stavbě</t>
  </si>
  <si>
    <t xml:space="preserve">-1786193647</t>
  </si>
  <si>
    <t xml:space="preserve">113</t>
  </si>
  <si>
    <t xml:space="preserve">MSN-PC 4</t>
  </si>
  <si>
    <t xml:space="preserve">D+m skříňky</t>
  </si>
  <si>
    <t xml:space="preserve">-138452938</t>
  </si>
  <si>
    <t xml:space="preserve">114</t>
  </si>
  <si>
    <t xml:space="preserve">998766312</t>
  </si>
  <si>
    <t xml:space="preserve">Přesun hmot procentní pro kce truhlářské ruční v objektech v přes 6 do 12 m</t>
  </si>
  <si>
    <t xml:space="preserve">396383866</t>
  </si>
  <si>
    <t xml:space="preserve">767</t>
  </si>
  <si>
    <t xml:space="preserve">Konstrukce zámečnické</t>
  </si>
  <si>
    <t xml:space="preserve">115</t>
  </si>
  <si>
    <t xml:space="preserve">767-pc 1</t>
  </si>
  <si>
    <t xml:space="preserve">Oprava zárubně u vstupních dveří z chodby</t>
  </si>
  <si>
    <t xml:space="preserve">1013141771</t>
  </si>
  <si>
    <t xml:space="preserve">116</t>
  </si>
  <si>
    <t xml:space="preserve">998767312</t>
  </si>
  <si>
    <t xml:space="preserve">Přesun hmot procentní pro zámečnické konstrukce ruční v objektech v přes 6 do 12 m</t>
  </si>
  <si>
    <t xml:space="preserve">-1203819171</t>
  </si>
  <si>
    <t xml:space="preserve">771</t>
  </si>
  <si>
    <t xml:space="preserve">Podlahy z dlaždic</t>
  </si>
  <si>
    <t xml:space="preserve">117</t>
  </si>
  <si>
    <t xml:space="preserve">771121011</t>
  </si>
  <si>
    <t xml:space="preserve">Nátěr penetrační na podlahu</t>
  </si>
  <si>
    <t xml:space="preserve">-2085167678</t>
  </si>
  <si>
    <t xml:space="preserve">118</t>
  </si>
  <si>
    <t xml:space="preserve">771151012</t>
  </si>
  <si>
    <t xml:space="preserve">Samonivelační stěrka podlah pevnosti 20 MPa tl 5 mm</t>
  </si>
  <si>
    <t xml:space="preserve">-2053674926</t>
  </si>
  <si>
    <t xml:space="preserve">119</t>
  </si>
  <si>
    <t xml:space="preserve">771574413</t>
  </si>
  <si>
    <t xml:space="preserve">Montáž podlah keramických hladkých lepených cementovým flexibilním lepidlem přes 2 do 4 ks/m2</t>
  </si>
  <si>
    <t xml:space="preserve">574329649</t>
  </si>
  <si>
    <t xml:space="preserve">120</t>
  </si>
  <si>
    <t xml:space="preserve">59761136</t>
  </si>
  <si>
    <t xml:space="preserve">dlažba keramická slinutá mrazuvzdorná povrch hladký/lesklý tl do 10mm přes 2 do 4ks/m2-600/600mm</t>
  </si>
  <si>
    <t xml:space="preserve">-418860734</t>
  </si>
  <si>
    <t xml:space="preserve">5,8*1,25 'Přepočtené koeficientem množství</t>
  </si>
  <si>
    <t xml:space="preserve">121</t>
  </si>
  <si>
    <t xml:space="preserve">771577111</t>
  </si>
  <si>
    <t xml:space="preserve">Příplatek k montáži podlah keramických lepených flexibilním lepidlem za plochu do 5 m2</t>
  </si>
  <si>
    <t xml:space="preserve">-1431367789</t>
  </si>
  <si>
    <t xml:space="preserve">122</t>
  </si>
  <si>
    <t xml:space="preserve">771577114</t>
  </si>
  <si>
    <t xml:space="preserve">Příplatek k montáži podlah keramických lepených flexibilním lepidlem za spárování tmelem dvousložkovým</t>
  </si>
  <si>
    <t xml:space="preserve">1230806190</t>
  </si>
  <si>
    <t xml:space="preserve">123</t>
  </si>
  <si>
    <t xml:space="preserve">771591112</t>
  </si>
  <si>
    <t xml:space="preserve">Izolace pod dlažbu nátěrem nebo stěrkou ve dvou vrstvách</t>
  </si>
  <si>
    <t xml:space="preserve">66311136</t>
  </si>
  <si>
    <t xml:space="preserve">(1,45+1,3+1,4+1,45+1,5+1,9+0,75+0,87+1,5+0,35+0,45+1,2*4)*0,1</t>
  </si>
  <si>
    <t xml:space="preserve">124</t>
  </si>
  <si>
    <t xml:space="preserve">771591115R</t>
  </si>
  <si>
    <t xml:space="preserve">Spára podlaha-stěna silikonem</t>
  </si>
  <si>
    <t xml:space="preserve">711982311</t>
  </si>
  <si>
    <t xml:space="preserve">125</t>
  </si>
  <si>
    <t xml:space="preserve">771591191</t>
  </si>
  <si>
    <t xml:space="preserve">Příplatek k podlahám za diagonální kladení dlažby</t>
  </si>
  <si>
    <t xml:space="preserve">412529486</t>
  </si>
  <si>
    <t xml:space="preserve">126</t>
  </si>
  <si>
    <t xml:space="preserve">771-pc 1</t>
  </si>
  <si>
    <t xml:space="preserve">D+m přechodové lišty pro dveře 600mm</t>
  </si>
  <si>
    <t xml:space="preserve">938090299</t>
  </si>
  <si>
    <t xml:space="preserve">127</t>
  </si>
  <si>
    <t xml:space="preserve">998771312</t>
  </si>
  <si>
    <t xml:space="preserve">Přesun hmot procentní pro podlahy z dlaždic ruční v objektech v přes 6 do 12 m</t>
  </si>
  <si>
    <t xml:space="preserve">-1850542476</t>
  </si>
  <si>
    <t xml:space="preserve">781</t>
  </si>
  <si>
    <t xml:space="preserve">Dokončovací práce - obklady</t>
  </si>
  <si>
    <t xml:space="preserve">128</t>
  </si>
  <si>
    <t xml:space="preserve">781121011</t>
  </si>
  <si>
    <t xml:space="preserve">Nátěr penetrační na stěnu</t>
  </si>
  <si>
    <t xml:space="preserve">-130033097</t>
  </si>
  <si>
    <t xml:space="preserve">"2"(0,8+1,4+1,5+0,35+0,43+0,87+1,1+0,75)*2,1+1,03-0,6*2,0*2</t>
  </si>
  <si>
    <t xml:space="preserve">"3"(1,2+1,2)*2*2,1-0,6*2,0-1*1+1,0*3*0,2</t>
  </si>
  <si>
    <t xml:space="preserve">129</t>
  </si>
  <si>
    <t xml:space="preserve">781131112</t>
  </si>
  <si>
    <t xml:space="preserve">Izolace pod obklad nátěrem nebo stěrkou ve dvou vrstvách</t>
  </si>
  <si>
    <t xml:space="preserve">73210304</t>
  </si>
  <si>
    <t xml:space="preserve">0,8*1,5</t>
  </si>
  <si>
    <t xml:space="preserve">130</t>
  </si>
  <si>
    <t xml:space="preserve">781472214</t>
  </si>
  <si>
    <t xml:space="preserve">Montáž obkladů keramických hladkých lepených cementovým flexibilním lepidlem přes 4 do 6 ks/m2</t>
  </si>
  <si>
    <t xml:space="preserve">-314031506</t>
  </si>
  <si>
    <t xml:space="preserve">131</t>
  </si>
  <si>
    <t xml:space="preserve">59761707</t>
  </si>
  <si>
    <t xml:space="preserve">obklad keramický nemrazuvzdorný povrch hladký/lesklý tl do 10mm přes 4 do 6ks/m2- 600/300mm</t>
  </si>
  <si>
    <t xml:space="preserve">-1432843539</t>
  </si>
  <si>
    <t xml:space="preserve">30,75*1,15 'Přepočtené koeficientem množství</t>
  </si>
  <si>
    <t xml:space="preserve">132</t>
  </si>
  <si>
    <t xml:space="preserve">781477111</t>
  </si>
  <si>
    <t xml:space="preserve">Příplatek k montáži obkladů vnitřních keramických hladkých za plochu do 10 m2</t>
  </si>
  <si>
    <t xml:space="preserve">1610717901</t>
  </si>
  <si>
    <t xml:space="preserve">133</t>
  </si>
  <si>
    <t xml:space="preserve">781477114</t>
  </si>
  <si>
    <t xml:space="preserve">Příplatek k montáži obkladů vnitřních keramických hladkých za spárování tmelem dvousložkovým</t>
  </si>
  <si>
    <t xml:space="preserve">711611991</t>
  </si>
  <si>
    <t xml:space="preserve">134</t>
  </si>
  <si>
    <t xml:space="preserve">781495115</t>
  </si>
  <si>
    <t xml:space="preserve">Spára stěna,stěna silikonem,zrcadlo</t>
  </si>
  <si>
    <t xml:space="preserve">-550292522</t>
  </si>
  <si>
    <t xml:space="preserve">2,1*6+0,6*3</t>
  </si>
  <si>
    <t xml:space="preserve">8*2,1</t>
  </si>
  <si>
    <t xml:space="preserve">6*2,1</t>
  </si>
  <si>
    <t xml:space="preserve">4*2,1</t>
  </si>
  <si>
    <t xml:space="preserve">135</t>
  </si>
  <si>
    <t xml:space="preserve">998781312</t>
  </si>
  <si>
    <t xml:space="preserve">Přesun hmot procentní pro obklady keramické ruční v objektech v přes 6 do 12 m</t>
  </si>
  <si>
    <t xml:space="preserve">1367443746</t>
  </si>
  <si>
    <t xml:space="preserve">783</t>
  </si>
  <si>
    <t xml:space="preserve">Dokončovací práce - nátěry</t>
  </si>
  <si>
    <t xml:space="preserve">136</t>
  </si>
  <si>
    <t xml:space="preserve">783301303</t>
  </si>
  <si>
    <t xml:space="preserve">Bezoplachové odrezivění zámečnických konstrukcí</t>
  </si>
  <si>
    <t xml:space="preserve">-34268848</t>
  </si>
  <si>
    <t xml:space="preserve">4,8*0,25</t>
  </si>
  <si>
    <t xml:space="preserve">137</t>
  </si>
  <si>
    <t xml:space="preserve">783306801</t>
  </si>
  <si>
    <t xml:space="preserve">Odstranění nátěru ze zámečnických konstrukcí obroušením</t>
  </si>
  <si>
    <t xml:space="preserve">-1177029380</t>
  </si>
  <si>
    <t xml:space="preserve">138</t>
  </si>
  <si>
    <t xml:space="preserve">783314201</t>
  </si>
  <si>
    <t xml:space="preserve">Základní antikorozní jednonásobný syntetický standardní nátěr zámečnických konstrukcí</t>
  </si>
  <si>
    <t xml:space="preserve">119628343</t>
  </si>
  <si>
    <t xml:space="preserve">4,8*0,25+4,6*0,25*2</t>
  </si>
  <si>
    <t xml:space="preserve">139</t>
  </si>
  <si>
    <t xml:space="preserve">783315101</t>
  </si>
  <si>
    <t xml:space="preserve">Mezinátěr jednonásobný syntetický standardní zámečnických konstrukcí</t>
  </si>
  <si>
    <t xml:space="preserve">-1564282155</t>
  </si>
  <si>
    <t xml:space="preserve">140</t>
  </si>
  <si>
    <t xml:space="preserve">783317101</t>
  </si>
  <si>
    <t xml:space="preserve">Krycí jednonásobný syntetický standardní nátěr zámečnických konstrukcí perlová bílá polo mat</t>
  </si>
  <si>
    <t xml:space="preserve">-1277881816</t>
  </si>
  <si>
    <t xml:space="preserve">141</t>
  </si>
  <si>
    <t xml:space="preserve">783342101</t>
  </si>
  <si>
    <t xml:space="preserve">Tmelení včetně přebroušení zámečnických konstrukcí polyuretanovým tmelem</t>
  </si>
  <si>
    <t xml:space="preserve">-375304846</t>
  </si>
  <si>
    <t xml:space="preserve">784</t>
  </si>
  <si>
    <t xml:space="preserve">Dokončovací práce - malby</t>
  </si>
  <si>
    <t xml:space="preserve">142</t>
  </si>
  <si>
    <t xml:space="preserve">784121001</t>
  </si>
  <si>
    <t xml:space="preserve">Oškrabání malby v místnostech v do 3,80 m</t>
  </si>
  <si>
    <t xml:space="preserve">-1433559369</t>
  </si>
  <si>
    <t xml:space="preserve">143</t>
  </si>
  <si>
    <t xml:space="preserve">784121011</t>
  </si>
  <si>
    <t xml:space="preserve">Rozmývání podkladu po oškrabání malby v místnostech v do 3,80 m</t>
  </si>
  <si>
    <t xml:space="preserve">1439494748</t>
  </si>
  <si>
    <t xml:space="preserve">144</t>
  </si>
  <si>
    <t xml:space="preserve">784121031</t>
  </si>
  <si>
    <t xml:space="preserve">Mydlení podkladu v místnostech v do 3,80 m</t>
  </si>
  <si>
    <t xml:space="preserve">-1996990340</t>
  </si>
  <si>
    <t xml:space="preserve">145</t>
  </si>
  <si>
    <t xml:space="preserve">784181111</t>
  </si>
  <si>
    <t xml:space="preserve">Základní silikátová jednonásobná bezbarvá penetrace podkladu v místnostech v do 3,80 m</t>
  </si>
  <si>
    <t xml:space="preserve">-1770093288</t>
  </si>
  <si>
    <t xml:space="preserve">146</t>
  </si>
  <si>
    <t xml:space="preserve">784321031</t>
  </si>
  <si>
    <t xml:space="preserve">Dvojnásobné silikátové bílé malby v místnosti v do 3,80 m</t>
  </si>
  <si>
    <t xml:space="preserve">-2051592797</t>
  </si>
  <si>
    <t xml:space="preserve">5,8+4*3+17,86</t>
  </si>
  <si>
    <t xml:space="preserve">HZS</t>
  </si>
  <si>
    <t xml:space="preserve">Hodinové zúčtovací sazby</t>
  </si>
  <si>
    <t xml:space="preserve">147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</si>
  <si>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</si>
  <si>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</si>
  <si>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</si>
  <si>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</si>
  <si>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-990294712</t>
  </si>
  <si>
    <t xml:space="preserve">"vyhledání nápojných míst"5</t>
  </si>
  <si>
    <t xml:space="preserve">148</t>
  </si>
  <si>
    <t xml:space="preserve">HZS2221</t>
  </si>
  <si>
    <t xml:space="preserve">Hodinová zúčtovací sazba elektrikář</t>
  </si>
  <si>
    <t xml:space="preserve">1872612362</t>
  </si>
  <si>
    <t xml:space="preserve">"demontáž stávající instalace"3</t>
  </si>
  <si>
    <t xml:space="preserve">"vyhledání nápojných míst"3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</si>
  <si>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</si>
  <si>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</si>
  <si>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</si>
  <si>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</si>
  <si>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149</t>
  </si>
  <si>
    <t xml:space="preserve">030001000</t>
  </si>
  <si>
    <t xml:space="preserve">Zařízení staveniště 1%</t>
  </si>
  <si>
    <t xml:space="preserve">1024</t>
  </si>
  <si>
    <t xml:space="preserve">-858455487</t>
  </si>
  <si>
    <t xml:space="preserve">VRN6</t>
  </si>
  <si>
    <t xml:space="preserve">Územní vlivy</t>
  </si>
  <si>
    <t xml:space="preserve">150</t>
  </si>
  <si>
    <t xml:space="preserve">062002000</t>
  </si>
  <si>
    <t xml:space="preserve">Ztížené dopravní podmínky 3,2%</t>
  </si>
  <si>
    <t xml:space="preserve">-299610361</t>
  </si>
  <si>
    <t xml:space="preserve">VRN7</t>
  </si>
  <si>
    <t xml:space="preserve">Provozní vlivy</t>
  </si>
  <si>
    <t xml:space="preserve">151</t>
  </si>
  <si>
    <t xml:space="preserve">073002000</t>
  </si>
  <si>
    <t xml:space="preserve">Ztížený pohyb vozidel v centrech měst 1%</t>
  </si>
  <si>
    <t xml:space="preserve">257425403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</si>
</sst>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394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Husova5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sociálního zařízení č.307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5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17. 3. 2025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50, 671 75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 Loděnice 50, 671 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16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'Husova5 - Oprava sociální...'!J28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'Husova5 - Oprava sociální...'!P138</f>
        <v>0</v>
      </c>
      <c r="AV95" s="94" t="n">
        <f aca="false">'Husova5 - Oprava sociální...'!J31</f>
        <v>0</v>
      </c>
      <c r="AW95" s="94" t="n">
        <f aca="false">'Husova5 - Oprava sociální...'!J32</f>
        <v>0</v>
      </c>
      <c r="AX95" s="94" t="n">
        <f aca="false">'Husova5 - Oprava sociální...'!J33</f>
        <v>0</v>
      </c>
      <c r="AY95" s="94" t="n">
        <f aca="false">'Husova5 - Oprava sociální...'!J34</f>
        <v>0</v>
      </c>
      <c r="AZ95" s="94" t="n">
        <f aca="false">'Husova5 - Oprava sociální...'!F31</f>
        <v>0</v>
      </c>
      <c r="BA95" s="94" t="n">
        <f aca="false">'Husova5 - Oprava sociální...'!F32</f>
        <v>0</v>
      </c>
      <c r="BB95" s="94" t="n">
        <f aca="false">'Husova5 - Oprava sociální...'!F33</f>
        <v>0</v>
      </c>
      <c r="BC95" s="94" t="n">
        <f aca="false">'Husova5 - Oprava sociální...'!F34</f>
        <v>0</v>
      </c>
      <c r="BD95" s="96" t="n">
        <f aca="false">'Husova5 - Oprava sociální...'!F35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5 - Oprava sociální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95"/>
  <sheetViews>
    <sheetView showFormulas="false" showGridLines="false" showRowColHeaders="true" showZeros="true" rightToLeft="false" tabSelected="true" showOutlineSymbols="true" defaultGridColor="true" view="normal" topLeftCell="A378" colorId="64" zoomScale="100" zoomScaleNormal="100" zoomScalePageLayoutView="100" workbookViewId="0">
      <selection pane="topLeft" activeCell="K394" activeCellId="0" sqref="K39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17. 3. 2025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ROUND((SUM(BE138:BE394)),  2)</f>
        <v>0</v>
      </c>
      <c r="G31" s="22"/>
      <c r="H31" s="22"/>
      <c r="I31" s="111" t="n">
        <v>0.21</v>
      </c>
      <c r="J31" s="110" t="n">
        <f aca="false">ROUND(((SUM(BE138:BE394))*I31),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ROUND((SUM(BF138:BF394)),  2)</f>
        <v>0</v>
      </c>
      <c r="G32" s="22"/>
      <c r="H32" s="22"/>
      <c r="I32" s="111" t="n">
        <v>0.12</v>
      </c>
      <c r="J32" s="110" t="n">
        <f aca="false">ROUND(((SUM(BF138:BF394))*I32),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ROUND((SUM(BG138:BG394)),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ROUND((SUM(BH138:BH394)),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ROUND((SUM(BI138:BI394)),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sociálního zařízení č.307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5</v>
      </c>
      <c r="G87" s="22"/>
      <c r="H87" s="22"/>
      <c r="I87" s="15" t="s">
        <v>21</v>
      </c>
      <c r="J87" s="100" t="str">
        <f aca="false">IF(J10="","",J10)</f>
        <v>17. 3. 2025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 Husova 3, Brno</v>
      </c>
      <c r="G89" s="22"/>
      <c r="H89" s="22"/>
      <c r="I89" s="15" t="s">
        <v>29</v>
      </c>
      <c r="J89" s="120" t="str">
        <f aca="false">E19</f>
        <v>Radka Volková, Loděnice 50, 671 75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Volková, Loděnice 50, 671 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J139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J140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J145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J171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J213</f>
        <v>0</v>
      </c>
      <c r="L99" s="130"/>
    </row>
    <row r="100" s="129" customFormat="true" ht="19.9" hidden="false" customHeight="true" outlineLevel="0" collapsed="false">
      <c r="B100" s="130"/>
      <c r="D100" s="131" t="s">
        <v>93</v>
      </c>
      <c r="E100" s="132"/>
      <c r="F100" s="132"/>
      <c r="G100" s="132"/>
      <c r="H100" s="132"/>
      <c r="I100" s="132"/>
      <c r="J100" s="133" t="n">
        <f aca="false">J219</f>
        <v>0</v>
      </c>
      <c r="L100" s="130"/>
    </row>
    <row r="101" s="124" customFormat="true" ht="24.95" hidden="false" customHeight="true" outlineLevel="0" collapsed="false">
      <c r="B101" s="125"/>
      <c r="D101" s="126" t="s">
        <v>94</v>
      </c>
      <c r="E101" s="127"/>
      <c r="F101" s="127"/>
      <c r="G101" s="127"/>
      <c r="H101" s="127"/>
      <c r="I101" s="127"/>
      <c r="J101" s="128" t="n">
        <f aca="false">J221</f>
        <v>0</v>
      </c>
      <c r="L101" s="125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J222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J228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J234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J254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J258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J265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J273</f>
        <v>0</v>
      </c>
      <c r="L108" s="130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J300</f>
        <v>0</v>
      </c>
      <c r="L109" s="130"/>
    </row>
    <row r="110" s="129" customFormat="true" ht="19.9" hidden="false" customHeight="true" outlineLevel="0" collapsed="false">
      <c r="B110" s="130"/>
      <c r="D110" s="131" t="s">
        <v>103</v>
      </c>
      <c r="E110" s="132"/>
      <c r="F110" s="132"/>
      <c r="G110" s="132"/>
      <c r="H110" s="132"/>
      <c r="I110" s="132"/>
      <c r="J110" s="133" t="n">
        <f aca="false">J309</f>
        <v>0</v>
      </c>
      <c r="L110" s="130"/>
    </row>
    <row r="111" s="129" customFormat="true" ht="19.9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J317</f>
        <v>0</v>
      </c>
      <c r="L111" s="130"/>
    </row>
    <row r="112" s="129" customFormat="true" ht="19.9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J320</f>
        <v>0</v>
      </c>
      <c r="L112" s="130"/>
    </row>
    <row r="113" s="129" customFormat="true" ht="19.9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J342</f>
        <v>0</v>
      </c>
      <c r="L113" s="130"/>
    </row>
    <row r="114" s="129" customFormat="true" ht="19.9" hidden="false" customHeight="true" outlineLevel="0" collapsed="false">
      <c r="B114" s="130"/>
      <c r="D114" s="131" t="s">
        <v>107</v>
      </c>
      <c r="E114" s="132"/>
      <c r="F114" s="132"/>
      <c r="G114" s="132"/>
      <c r="H114" s="132"/>
      <c r="I114" s="132"/>
      <c r="J114" s="133" t="n">
        <f aca="false">J363</f>
        <v>0</v>
      </c>
      <c r="L114" s="130"/>
    </row>
    <row r="115" s="129" customFormat="true" ht="19.9" hidden="false" customHeight="true" outlineLevel="0" collapsed="false">
      <c r="B115" s="130"/>
      <c r="D115" s="131" t="s">
        <v>108</v>
      </c>
      <c r="E115" s="132"/>
      <c r="F115" s="132"/>
      <c r="G115" s="132"/>
      <c r="H115" s="132"/>
      <c r="I115" s="132"/>
      <c r="J115" s="133" t="n">
        <f aca="false">J373</f>
        <v>0</v>
      </c>
      <c r="L115" s="130"/>
    </row>
    <row r="116" s="124" customFormat="true" ht="24.95" hidden="false" customHeight="true" outlineLevel="0" collapsed="false">
      <c r="B116" s="125"/>
      <c r="D116" s="126" t="s">
        <v>109</v>
      </c>
      <c r="E116" s="127"/>
      <c r="F116" s="127"/>
      <c r="G116" s="127"/>
      <c r="H116" s="127"/>
      <c r="I116" s="127"/>
      <c r="J116" s="128" t="n">
        <f aca="false">J380</f>
        <v>0</v>
      </c>
      <c r="L116" s="125"/>
    </row>
    <row r="117" s="124" customFormat="true" ht="24.95" hidden="false" customHeight="true" outlineLevel="0" collapsed="false">
      <c r="B117" s="125"/>
      <c r="D117" s="126" t="s">
        <v>110</v>
      </c>
      <c r="E117" s="127"/>
      <c r="F117" s="127"/>
      <c r="G117" s="127"/>
      <c r="H117" s="127"/>
      <c r="I117" s="127"/>
      <c r="J117" s="128" t="n">
        <f aca="false">J388</f>
        <v>0</v>
      </c>
      <c r="L117" s="125"/>
    </row>
    <row r="118" s="129" customFormat="true" ht="19.9" hidden="false" customHeight="true" outlineLevel="0" collapsed="false">
      <c r="B118" s="130"/>
      <c r="D118" s="131" t="s">
        <v>111</v>
      </c>
      <c r="E118" s="132"/>
      <c r="F118" s="132"/>
      <c r="G118" s="132"/>
      <c r="H118" s="132"/>
      <c r="I118" s="132"/>
      <c r="J118" s="133" t="n">
        <f aca="false">J389</f>
        <v>0</v>
      </c>
      <c r="L118" s="130"/>
    </row>
    <row r="119" s="129" customFormat="true" ht="19.9" hidden="false" customHeight="true" outlineLevel="0" collapsed="false">
      <c r="B119" s="130"/>
      <c r="D119" s="131" t="s">
        <v>112</v>
      </c>
      <c r="E119" s="132"/>
      <c r="F119" s="132"/>
      <c r="G119" s="132"/>
      <c r="H119" s="132"/>
      <c r="I119" s="132"/>
      <c r="J119" s="133" t="n">
        <f aca="false">J391</f>
        <v>0</v>
      </c>
      <c r="L119" s="130"/>
    </row>
    <row r="120" s="129" customFormat="true" ht="19.9" hidden="false" customHeight="true" outlineLevel="0" collapsed="false">
      <c r="B120" s="130"/>
      <c r="D120" s="131" t="s">
        <v>113</v>
      </c>
      <c r="E120" s="132"/>
      <c r="F120" s="132"/>
      <c r="G120" s="132"/>
      <c r="H120" s="132"/>
      <c r="I120" s="132"/>
      <c r="J120" s="133" t="n">
        <f aca="false">J393</f>
        <v>0</v>
      </c>
      <c r="L120" s="130"/>
    </row>
    <row r="121" s="27" customFormat="true" ht="21.8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6" s="27" customFormat="true" ht="6.95" hidden="false" customHeight="true" outlineLevel="0" collapsed="false">
      <c r="A126" s="22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24.95" hidden="false" customHeight="true" outlineLevel="0" collapsed="false">
      <c r="A127" s="22"/>
      <c r="B127" s="23"/>
      <c r="C127" s="7" t="s">
        <v>114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6.5" hidden="false" customHeight="true" outlineLevel="0" collapsed="false">
      <c r="A130" s="22"/>
      <c r="B130" s="23"/>
      <c r="C130" s="22"/>
      <c r="D130" s="22"/>
      <c r="E130" s="53" t="str">
        <f aca="false">E7</f>
        <v>Oprava sociálního zařízení č.307</v>
      </c>
      <c r="F130" s="53"/>
      <c r="G130" s="53"/>
      <c r="H130" s="53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19</v>
      </c>
      <c r="D132" s="22"/>
      <c r="E132" s="22"/>
      <c r="F132" s="16" t="str">
        <f aca="false">F10</f>
        <v>Husova 5</v>
      </c>
      <c r="G132" s="22"/>
      <c r="H132" s="22"/>
      <c r="I132" s="15" t="s">
        <v>21</v>
      </c>
      <c r="J132" s="100" t="str">
        <f aca="false">IF(J10="","",J10)</f>
        <v>17. 3. 2025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25.65" hidden="false" customHeight="true" outlineLevel="0" collapsed="false">
      <c r="A134" s="22"/>
      <c r="B134" s="23"/>
      <c r="C134" s="15" t="s">
        <v>23</v>
      </c>
      <c r="D134" s="22"/>
      <c r="E134" s="22"/>
      <c r="F134" s="16" t="str">
        <f aca="false">E13</f>
        <v>MmBrna, OSM, Husova 3, Brno</v>
      </c>
      <c r="G134" s="22"/>
      <c r="H134" s="22"/>
      <c r="I134" s="15" t="s">
        <v>29</v>
      </c>
      <c r="J134" s="120" t="str">
        <f aca="false">E19</f>
        <v>Radka Volková, Loděnice 50, 671 75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25.65" hidden="false" customHeight="true" outlineLevel="0" collapsed="false">
      <c r="A135" s="22"/>
      <c r="B135" s="23"/>
      <c r="C135" s="15" t="s">
        <v>27</v>
      </c>
      <c r="D135" s="22"/>
      <c r="E135" s="22"/>
      <c r="F135" s="16" t="str">
        <f aca="false">IF(E16="","",E16)</f>
        <v>Vyplň údaj</v>
      </c>
      <c r="G135" s="22"/>
      <c r="H135" s="22"/>
      <c r="I135" s="15" t="s">
        <v>32</v>
      </c>
      <c r="J135" s="120" t="str">
        <f aca="false">E22</f>
        <v>Radka Volková, Loděnice 50, 671 75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0.3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140" customFormat="true" ht="29.3" hidden="false" customHeight="true" outlineLevel="0" collapsed="false">
      <c r="A137" s="134"/>
      <c r="B137" s="135"/>
      <c r="C137" s="136" t="s">
        <v>115</v>
      </c>
      <c r="D137" s="137" t="s">
        <v>59</v>
      </c>
      <c r="E137" s="137" t="s">
        <v>55</v>
      </c>
      <c r="F137" s="137" t="s">
        <v>56</v>
      </c>
      <c r="G137" s="137" t="s">
        <v>116</v>
      </c>
      <c r="H137" s="137" t="s">
        <v>117</v>
      </c>
      <c r="I137" s="137" t="s">
        <v>118</v>
      </c>
      <c r="J137" s="137" t="s">
        <v>85</v>
      </c>
      <c r="K137" s="138" t="s">
        <v>119</v>
      </c>
      <c r="L137" s="139"/>
      <c r="M137" s="68"/>
      <c r="N137" s="69" t="s">
        <v>38</v>
      </c>
      <c r="O137" s="69" t="s">
        <v>120</v>
      </c>
      <c r="P137" s="69" t="s">
        <v>121</v>
      </c>
      <c r="Q137" s="69" t="s">
        <v>122</v>
      </c>
      <c r="R137" s="69" t="s">
        <v>123</v>
      </c>
      <c r="S137" s="69" t="s">
        <v>124</v>
      </c>
      <c r="T137" s="70" t="s">
        <v>125</v>
      </c>
      <c r="U137" s="134"/>
      <c r="V137" s="134"/>
      <c r="W137" s="134"/>
      <c r="X137" s="134"/>
      <c r="Y137" s="134"/>
      <c r="Z137" s="134"/>
      <c r="AA137" s="134"/>
      <c r="AB137" s="134"/>
      <c r="AC137" s="134"/>
      <c r="AD137" s="134"/>
      <c r="AE137" s="134"/>
    </row>
    <row r="138" s="27" customFormat="true" ht="22.8" hidden="false" customHeight="true" outlineLevel="0" collapsed="false">
      <c r="A138" s="22"/>
      <c r="B138" s="23"/>
      <c r="C138" s="76" t="s">
        <v>126</v>
      </c>
      <c r="D138" s="22"/>
      <c r="E138" s="22"/>
      <c r="F138" s="22"/>
      <c r="G138" s="22"/>
      <c r="H138" s="22"/>
      <c r="I138" s="22"/>
      <c r="J138" s="141" t="n">
        <f aca="false">BK138</f>
        <v>0</v>
      </c>
      <c r="K138" s="22"/>
      <c r="L138" s="23"/>
      <c r="M138" s="71"/>
      <c r="N138" s="58"/>
      <c r="O138" s="72"/>
      <c r="P138" s="142" t="n">
        <f aca="false">P139+P221+P380+P388</f>
        <v>0</v>
      </c>
      <c r="Q138" s="72"/>
      <c r="R138" s="142" t="n">
        <f aca="false">R139+R221+R380+R388</f>
        <v>3.4958588</v>
      </c>
      <c r="S138" s="72"/>
      <c r="T138" s="143" t="n">
        <f aca="false">T139+T221+T380+T388</f>
        <v>5.1163446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73</v>
      </c>
      <c r="AU138" s="3" t="s">
        <v>87</v>
      </c>
      <c r="BK138" s="144" t="n">
        <f aca="false">BK139+BK221+BK380+BK388</f>
        <v>0</v>
      </c>
    </row>
    <row r="139" s="145" customFormat="true" ht="25.9" hidden="false" customHeight="true" outlineLevel="0" collapsed="false">
      <c r="B139" s="146"/>
      <c r="D139" s="147" t="s">
        <v>73</v>
      </c>
      <c r="E139" s="148" t="s">
        <v>127</v>
      </c>
      <c r="F139" s="148" t="s">
        <v>128</v>
      </c>
      <c r="I139" s="149"/>
      <c r="J139" s="150" t="n">
        <f aca="false">BK139</f>
        <v>0</v>
      </c>
      <c r="L139" s="146"/>
      <c r="M139" s="151"/>
      <c r="N139" s="152"/>
      <c r="O139" s="152"/>
      <c r="P139" s="153" t="n">
        <f aca="false">P140+P145+P171+P213+P219</f>
        <v>0</v>
      </c>
      <c r="Q139" s="152"/>
      <c r="R139" s="153" t="n">
        <f aca="false">R140+R145+R171+R213+R219</f>
        <v>1.9497544</v>
      </c>
      <c r="S139" s="152"/>
      <c r="T139" s="154" t="n">
        <f aca="false">T140+T145+T171+T213+T219</f>
        <v>4.9834</v>
      </c>
      <c r="AR139" s="147" t="s">
        <v>79</v>
      </c>
      <c r="AT139" s="155" t="s">
        <v>73</v>
      </c>
      <c r="AU139" s="155" t="s">
        <v>74</v>
      </c>
      <c r="AY139" s="147" t="s">
        <v>129</v>
      </c>
      <c r="BK139" s="156" t="n">
        <f aca="false">BK140+BK145+BK171+BK213+BK219</f>
        <v>0</v>
      </c>
    </row>
    <row r="140" s="145" customFormat="true" ht="22.8" hidden="false" customHeight="true" outlineLevel="0" collapsed="false">
      <c r="B140" s="146"/>
      <c r="D140" s="147" t="s">
        <v>73</v>
      </c>
      <c r="E140" s="157" t="s">
        <v>130</v>
      </c>
      <c r="F140" s="157" t="s">
        <v>131</v>
      </c>
      <c r="I140" s="149"/>
      <c r="J140" s="158" t="n">
        <f aca="false">BK140</f>
        <v>0</v>
      </c>
      <c r="L140" s="146"/>
      <c r="M140" s="151"/>
      <c r="N140" s="152"/>
      <c r="O140" s="152"/>
      <c r="P140" s="153" t="n">
        <f aca="false">SUM(P141:P144)</f>
        <v>0</v>
      </c>
      <c r="Q140" s="152"/>
      <c r="R140" s="153" t="n">
        <f aca="false">SUM(R141:R144)</f>
        <v>0.095196</v>
      </c>
      <c r="S140" s="152"/>
      <c r="T140" s="154" t="n">
        <f aca="false">SUM(T141:T144)</f>
        <v>0</v>
      </c>
      <c r="AR140" s="147" t="s">
        <v>79</v>
      </c>
      <c r="AT140" s="155" t="s">
        <v>73</v>
      </c>
      <c r="AU140" s="155" t="s">
        <v>79</v>
      </c>
      <c r="AY140" s="147" t="s">
        <v>129</v>
      </c>
      <c r="BK140" s="156" t="n">
        <f aca="false">SUM(BK141:BK144)</f>
        <v>0</v>
      </c>
    </row>
    <row r="141" s="27" customFormat="true" ht="37.8" hidden="false" customHeight="true" outlineLevel="0" collapsed="false">
      <c r="A141" s="22"/>
      <c r="B141" s="159"/>
      <c r="C141" s="160" t="s">
        <v>79</v>
      </c>
      <c r="D141" s="160" t="s">
        <v>132</v>
      </c>
      <c r="E141" s="161" t="s">
        <v>133</v>
      </c>
      <c r="F141" s="162" t="s">
        <v>134</v>
      </c>
      <c r="G141" s="163" t="s">
        <v>135</v>
      </c>
      <c r="H141" s="164" t="n">
        <v>1.2</v>
      </c>
      <c r="I141" s="165"/>
      <c r="J141" s="166" t="n">
        <f aca="false">ROUND(I141*H141,2)</f>
        <v>0</v>
      </c>
      <c r="K141" s="162" t="s">
        <v>136</v>
      </c>
      <c r="L141" s="23"/>
      <c r="M141" s="167"/>
      <c r="N141" s="168" t="s">
        <v>39</v>
      </c>
      <c r="O141" s="60"/>
      <c r="P141" s="169" t="n">
        <f aca="false">O141*H141</f>
        <v>0</v>
      </c>
      <c r="Q141" s="169" t="n">
        <v>0.07921</v>
      </c>
      <c r="R141" s="169" t="n">
        <f aca="false">Q141*H141</f>
        <v>0.095052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137</v>
      </c>
      <c r="AT141" s="171" t="s">
        <v>132</v>
      </c>
      <c r="AU141" s="171" t="s">
        <v>81</v>
      </c>
      <c r="AY141" s="3" t="s">
        <v>129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79</v>
      </c>
      <c r="BK141" s="172" t="n">
        <f aca="false">ROUND(I141*H141,2)</f>
        <v>0</v>
      </c>
      <c r="BL141" s="3" t="s">
        <v>137</v>
      </c>
      <c r="BM141" s="171" t="s">
        <v>138</v>
      </c>
    </row>
    <row r="142" s="173" customFormat="true" ht="12.8" hidden="false" customHeight="false" outlineLevel="0" collapsed="false">
      <c r="B142" s="174"/>
      <c r="D142" s="175" t="s">
        <v>139</v>
      </c>
      <c r="E142" s="176"/>
      <c r="F142" s="177" t="s">
        <v>140</v>
      </c>
      <c r="H142" s="178" t="n">
        <v>1.2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139</v>
      </c>
      <c r="AU142" s="176" t="s">
        <v>81</v>
      </c>
      <c r="AV142" s="173" t="s">
        <v>81</v>
      </c>
      <c r="AW142" s="173" t="s">
        <v>31</v>
      </c>
      <c r="AX142" s="173" t="s">
        <v>79</v>
      </c>
      <c r="AY142" s="176" t="s">
        <v>129</v>
      </c>
    </row>
    <row r="143" s="27" customFormat="true" ht="24.15" hidden="false" customHeight="true" outlineLevel="0" collapsed="false">
      <c r="A143" s="22"/>
      <c r="B143" s="159"/>
      <c r="C143" s="160" t="s">
        <v>81</v>
      </c>
      <c r="D143" s="160" t="s">
        <v>132</v>
      </c>
      <c r="E143" s="161" t="s">
        <v>141</v>
      </c>
      <c r="F143" s="162" t="s">
        <v>142</v>
      </c>
      <c r="G143" s="163" t="s">
        <v>143</v>
      </c>
      <c r="H143" s="164" t="n">
        <v>1.2</v>
      </c>
      <c r="I143" s="165"/>
      <c r="J143" s="166" t="n">
        <f aca="false">ROUND(I143*H143,2)</f>
        <v>0</v>
      </c>
      <c r="K143" s="162" t="s">
        <v>136</v>
      </c>
      <c r="L143" s="23"/>
      <c r="M143" s="167"/>
      <c r="N143" s="168" t="s">
        <v>39</v>
      </c>
      <c r="O143" s="60"/>
      <c r="P143" s="169" t="n">
        <f aca="false">O143*H143</f>
        <v>0</v>
      </c>
      <c r="Q143" s="169" t="n">
        <v>0.00012</v>
      </c>
      <c r="R143" s="169" t="n">
        <f aca="false">Q143*H143</f>
        <v>0.000144</v>
      </c>
      <c r="S143" s="169" t="n">
        <v>0</v>
      </c>
      <c r="T143" s="170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137</v>
      </c>
      <c r="AT143" s="171" t="s">
        <v>132</v>
      </c>
      <c r="AU143" s="171" t="s">
        <v>81</v>
      </c>
      <c r="AY143" s="3" t="s">
        <v>129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79</v>
      </c>
      <c r="BK143" s="172" t="n">
        <f aca="false">ROUND(I143*H143,2)</f>
        <v>0</v>
      </c>
      <c r="BL143" s="3" t="s">
        <v>137</v>
      </c>
      <c r="BM143" s="171" t="s">
        <v>144</v>
      </c>
    </row>
    <row r="144" s="173" customFormat="true" ht="12.8" hidden="false" customHeight="false" outlineLevel="0" collapsed="false">
      <c r="B144" s="174"/>
      <c r="D144" s="175" t="s">
        <v>139</v>
      </c>
      <c r="E144" s="176"/>
      <c r="F144" s="177" t="s">
        <v>145</v>
      </c>
      <c r="H144" s="178" t="n">
        <v>1.2</v>
      </c>
      <c r="I144" s="179"/>
      <c r="L144" s="174"/>
      <c r="M144" s="180"/>
      <c r="N144" s="181"/>
      <c r="O144" s="181"/>
      <c r="P144" s="181"/>
      <c r="Q144" s="181"/>
      <c r="R144" s="181"/>
      <c r="S144" s="181"/>
      <c r="T144" s="182"/>
      <c r="AT144" s="176" t="s">
        <v>139</v>
      </c>
      <c r="AU144" s="176" t="s">
        <v>81</v>
      </c>
      <c r="AV144" s="173" t="s">
        <v>81</v>
      </c>
      <c r="AW144" s="173" t="s">
        <v>31</v>
      </c>
      <c r="AX144" s="173" t="s">
        <v>79</v>
      </c>
      <c r="AY144" s="176" t="s">
        <v>129</v>
      </c>
    </row>
    <row r="145" s="145" customFormat="true" ht="22.8" hidden="false" customHeight="true" outlineLevel="0" collapsed="false">
      <c r="B145" s="146"/>
      <c r="D145" s="147" t="s">
        <v>73</v>
      </c>
      <c r="E145" s="157" t="s">
        <v>146</v>
      </c>
      <c r="F145" s="157" t="s">
        <v>147</v>
      </c>
      <c r="I145" s="149"/>
      <c r="J145" s="158" t="n">
        <f aca="false">BK145</f>
        <v>0</v>
      </c>
      <c r="L145" s="146"/>
      <c r="M145" s="151"/>
      <c r="N145" s="152"/>
      <c r="O145" s="152"/>
      <c r="P145" s="153" t="n">
        <f aca="false">SUM(P146:P170)</f>
        <v>0</v>
      </c>
      <c r="Q145" s="152"/>
      <c r="R145" s="153" t="n">
        <f aca="false">SUM(R146:R170)</f>
        <v>1.8529904</v>
      </c>
      <c r="S145" s="152"/>
      <c r="T145" s="154" t="n">
        <f aca="false">SUM(T146:T170)</f>
        <v>0</v>
      </c>
      <c r="AR145" s="147" t="s">
        <v>79</v>
      </c>
      <c r="AT145" s="155" t="s">
        <v>73</v>
      </c>
      <c r="AU145" s="155" t="s">
        <v>79</v>
      </c>
      <c r="AY145" s="147" t="s">
        <v>129</v>
      </c>
      <c r="BK145" s="156" t="n">
        <f aca="false">SUM(BK146:BK170)</f>
        <v>0</v>
      </c>
    </row>
    <row r="146" s="27" customFormat="true" ht="37.8" hidden="false" customHeight="true" outlineLevel="0" collapsed="false">
      <c r="A146" s="22"/>
      <c r="B146" s="159"/>
      <c r="C146" s="160" t="s">
        <v>130</v>
      </c>
      <c r="D146" s="160" t="s">
        <v>132</v>
      </c>
      <c r="E146" s="161" t="s">
        <v>148</v>
      </c>
      <c r="F146" s="162" t="s">
        <v>149</v>
      </c>
      <c r="G146" s="163" t="s">
        <v>135</v>
      </c>
      <c r="H146" s="164" t="n">
        <v>5.8</v>
      </c>
      <c r="I146" s="165"/>
      <c r="J146" s="166" t="n">
        <f aca="false">ROUND(I146*H146,2)</f>
        <v>0</v>
      </c>
      <c r="K146" s="162" t="s">
        <v>136</v>
      </c>
      <c r="L146" s="23"/>
      <c r="M146" s="167"/>
      <c r="N146" s="168" t="s">
        <v>39</v>
      </c>
      <c r="O146" s="60"/>
      <c r="P146" s="169" t="n">
        <f aca="false">O146*H146</f>
        <v>0</v>
      </c>
      <c r="Q146" s="169" t="n">
        <v>0.00571</v>
      </c>
      <c r="R146" s="169" t="n">
        <f aca="false">Q146*H146</f>
        <v>0.033118</v>
      </c>
      <c r="S146" s="169" t="n">
        <v>0</v>
      </c>
      <c r="T146" s="170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1" t="s">
        <v>137</v>
      </c>
      <c r="AT146" s="171" t="s">
        <v>132</v>
      </c>
      <c r="AU146" s="171" t="s">
        <v>81</v>
      </c>
      <c r="AY146" s="3" t="s">
        <v>129</v>
      </c>
      <c r="BE146" s="172" t="n">
        <f aca="false">IF(N146="základní",J146,0)</f>
        <v>0</v>
      </c>
      <c r="BF146" s="172" t="n">
        <f aca="false">IF(N146="snížená",J146,0)</f>
        <v>0</v>
      </c>
      <c r="BG146" s="172" t="n">
        <f aca="false">IF(N146="zákl. přenesená",J146,0)</f>
        <v>0</v>
      </c>
      <c r="BH146" s="172" t="n">
        <f aca="false">IF(N146="sníž. přenesená",J146,0)</f>
        <v>0</v>
      </c>
      <c r="BI146" s="172" t="n">
        <f aca="false">IF(N146="nulová",J146,0)</f>
        <v>0</v>
      </c>
      <c r="BJ146" s="3" t="s">
        <v>79</v>
      </c>
      <c r="BK146" s="172" t="n">
        <f aca="false">ROUND(I146*H146,2)</f>
        <v>0</v>
      </c>
      <c r="BL146" s="3" t="s">
        <v>137</v>
      </c>
      <c r="BM146" s="171" t="s">
        <v>150</v>
      </c>
    </row>
    <row r="147" s="173" customFormat="true" ht="12.8" hidden="false" customHeight="false" outlineLevel="0" collapsed="false">
      <c r="B147" s="174"/>
      <c r="D147" s="175" t="s">
        <v>139</v>
      </c>
      <c r="E147" s="176"/>
      <c r="F147" s="177" t="s">
        <v>151</v>
      </c>
      <c r="H147" s="178" t="n">
        <v>5.8</v>
      </c>
      <c r="I147" s="179"/>
      <c r="L147" s="174"/>
      <c r="M147" s="180"/>
      <c r="N147" s="181"/>
      <c r="O147" s="181"/>
      <c r="P147" s="181"/>
      <c r="Q147" s="181"/>
      <c r="R147" s="181"/>
      <c r="S147" s="181"/>
      <c r="T147" s="182"/>
      <c r="AT147" s="176" t="s">
        <v>139</v>
      </c>
      <c r="AU147" s="176" t="s">
        <v>81</v>
      </c>
      <c r="AV147" s="173" t="s">
        <v>81</v>
      </c>
      <c r="AW147" s="173" t="s">
        <v>31</v>
      </c>
      <c r="AX147" s="173" t="s">
        <v>79</v>
      </c>
      <c r="AY147" s="176" t="s">
        <v>129</v>
      </c>
    </row>
    <row r="148" s="27" customFormat="true" ht="24.15" hidden="false" customHeight="true" outlineLevel="0" collapsed="false">
      <c r="A148" s="22"/>
      <c r="B148" s="159"/>
      <c r="C148" s="160" t="s">
        <v>137</v>
      </c>
      <c r="D148" s="160" t="s">
        <v>132</v>
      </c>
      <c r="E148" s="161" t="s">
        <v>152</v>
      </c>
      <c r="F148" s="162" t="s">
        <v>153</v>
      </c>
      <c r="G148" s="163" t="s">
        <v>135</v>
      </c>
      <c r="H148" s="164" t="n">
        <v>30.749</v>
      </c>
      <c r="I148" s="165"/>
      <c r="J148" s="166" t="n">
        <f aca="false">ROUND(I148*H148,2)</f>
        <v>0</v>
      </c>
      <c r="K148" s="162" t="s">
        <v>136</v>
      </c>
      <c r="L148" s="23"/>
      <c r="M148" s="167"/>
      <c r="N148" s="168" t="s">
        <v>39</v>
      </c>
      <c r="O148" s="60"/>
      <c r="P148" s="169" t="n">
        <f aca="false">O148*H148</f>
        <v>0</v>
      </c>
      <c r="Q148" s="169" t="n">
        <v>0.0014</v>
      </c>
      <c r="R148" s="169" t="n">
        <f aca="false">Q148*H148</f>
        <v>0.0430486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137</v>
      </c>
      <c r="AT148" s="171" t="s">
        <v>132</v>
      </c>
      <c r="AU148" s="171" t="s">
        <v>81</v>
      </c>
      <c r="AY148" s="3" t="s">
        <v>129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79</v>
      </c>
      <c r="BK148" s="172" t="n">
        <f aca="false">ROUND(I148*H148,2)</f>
        <v>0</v>
      </c>
      <c r="BL148" s="3" t="s">
        <v>137</v>
      </c>
      <c r="BM148" s="171" t="s">
        <v>154</v>
      </c>
    </row>
    <row r="149" s="173" customFormat="true" ht="12.8" hidden="false" customHeight="false" outlineLevel="0" collapsed="false">
      <c r="B149" s="174"/>
      <c r="D149" s="175" t="s">
        <v>139</v>
      </c>
      <c r="E149" s="176"/>
      <c r="F149" s="177" t="s">
        <v>155</v>
      </c>
      <c r="H149" s="178" t="n">
        <v>8.519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139</v>
      </c>
      <c r="AU149" s="176" t="s">
        <v>81</v>
      </c>
      <c r="AV149" s="173" t="s">
        <v>81</v>
      </c>
      <c r="AW149" s="173" t="s">
        <v>31</v>
      </c>
      <c r="AX149" s="173" t="s">
        <v>74</v>
      </c>
      <c r="AY149" s="176" t="s">
        <v>129</v>
      </c>
    </row>
    <row r="150" s="173" customFormat="true" ht="12.8" hidden="false" customHeight="false" outlineLevel="0" collapsed="false">
      <c r="B150" s="174"/>
      <c r="D150" s="175" t="s">
        <v>139</v>
      </c>
      <c r="E150" s="176"/>
      <c r="F150" s="177" t="s">
        <v>156</v>
      </c>
      <c r="H150" s="178" t="n">
        <v>12.72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139</v>
      </c>
      <c r="AU150" s="176" t="s">
        <v>81</v>
      </c>
      <c r="AV150" s="173" t="s">
        <v>81</v>
      </c>
      <c r="AW150" s="173" t="s">
        <v>31</v>
      </c>
      <c r="AX150" s="173" t="s">
        <v>74</v>
      </c>
      <c r="AY150" s="176" t="s">
        <v>129</v>
      </c>
    </row>
    <row r="151" s="173" customFormat="true" ht="19.25" hidden="false" customHeight="false" outlineLevel="0" collapsed="false">
      <c r="B151" s="174"/>
      <c r="D151" s="175" t="s">
        <v>139</v>
      </c>
      <c r="E151" s="176"/>
      <c r="F151" s="177" t="s">
        <v>157</v>
      </c>
      <c r="H151" s="178" t="n">
        <v>9.51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139</v>
      </c>
      <c r="AU151" s="176" t="s">
        <v>81</v>
      </c>
      <c r="AV151" s="173" t="s">
        <v>81</v>
      </c>
      <c r="AW151" s="173" t="s">
        <v>31</v>
      </c>
      <c r="AX151" s="173" t="s">
        <v>74</v>
      </c>
      <c r="AY151" s="176" t="s">
        <v>129</v>
      </c>
    </row>
    <row r="152" s="183" customFormat="true" ht="12.8" hidden="false" customHeight="false" outlineLevel="0" collapsed="false">
      <c r="B152" s="184"/>
      <c r="D152" s="175" t="s">
        <v>139</v>
      </c>
      <c r="E152" s="185"/>
      <c r="F152" s="186" t="s">
        <v>158</v>
      </c>
      <c r="H152" s="187" t="n">
        <v>30.749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139</v>
      </c>
      <c r="AU152" s="185" t="s">
        <v>81</v>
      </c>
      <c r="AV152" s="183" t="s">
        <v>137</v>
      </c>
      <c r="AW152" s="183" t="s">
        <v>31</v>
      </c>
      <c r="AX152" s="183" t="s">
        <v>79</v>
      </c>
      <c r="AY152" s="185" t="s">
        <v>129</v>
      </c>
    </row>
    <row r="153" s="27" customFormat="true" ht="21.75" hidden="false" customHeight="true" outlineLevel="0" collapsed="false">
      <c r="A153" s="22"/>
      <c r="B153" s="159"/>
      <c r="C153" s="160" t="s">
        <v>159</v>
      </c>
      <c r="D153" s="160" t="s">
        <v>132</v>
      </c>
      <c r="E153" s="161" t="s">
        <v>160</v>
      </c>
      <c r="F153" s="162" t="s">
        <v>161</v>
      </c>
      <c r="G153" s="163" t="s">
        <v>135</v>
      </c>
      <c r="H153" s="164" t="n">
        <v>2.5</v>
      </c>
      <c r="I153" s="165"/>
      <c r="J153" s="166" t="n">
        <f aca="false">ROUND(I153*H153,2)</f>
        <v>0</v>
      </c>
      <c r="K153" s="162" t="s">
        <v>136</v>
      </c>
      <c r="L153" s="23"/>
      <c r="M153" s="167"/>
      <c r="N153" s="168" t="s">
        <v>39</v>
      </c>
      <c r="O153" s="60"/>
      <c r="P153" s="169" t="n">
        <f aca="false">O153*H153</f>
        <v>0</v>
      </c>
      <c r="Q153" s="169" t="n">
        <v>0.056</v>
      </c>
      <c r="R153" s="169" t="n">
        <f aca="false">Q153*H153</f>
        <v>0.14</v>
      </c>
      <c r="S153" s="169" t="n">
        <v>0</v>
      </c>
      <c r="T153" s="170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137</v>
      </c>
      <c r="AT153" s="171" t="s">
        <v>132</v>
      </c>
      <c r="AU153" s="171" t="s">
        <v>81</v>
      </c>
      <c r="AY153" s="3" t="s">
        <v>129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79</v>
      </c>
      <c r="BK153" s="172" t="n">
        <f aca="false">ROUND(I153*H153,2)</f>
        <v>0</v>
      </c>
      <c r="BL153" s="3" t="s">
        <v>137</v>
      </c>
      <c r="BM153" s="171" t="s">
        <v>162</v>
      </c>
    </row>
    <row r="154" s="173" customFormat="true" ht="12.8" hidden="false" customHeight="false" outlineLevel="0" collapsed="false">
      <c r="B154" s="174"/>
      <c r="D154" s="175" t="s">
        <v>139</v>
      </c>
      <c r="E154" s="176"/>
      <c r="F154" s="177" t="s">
        <v>163</v>
      </c>
      <c r="H154" s="178" t="n">
        <v>2.5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139</v>
      </c>
      <c r="AU154" s="176" t="s">
        <v>81</v>
      </c>
      <c r="AV154" s="173" t="s">
        <v>81</v>
      </c>
      <c r="AW154" s="173" t="s">
        <v>31</v>
      </c>
      <c r="AX154" s="173" t="s">
        <v>79</v>
      </c>
      <c r="AY154" s="176" t="s">
        <v>129</v>
      </c>
    </row>
    <row r="155" s="27" customFormat="true" ht="21.75" hidden="false" customHeight="true" outlineLevel="0" collapsed="false">
      <c r="A155" s="22"/>
      <c r="B155" s="159"/>
      <c r="C155" s="160" t="s">
        <v>146</v>
      </c>
      <c r="D155" s="160" t="s">
        <v>132</v>
      </c>
      <c r="E155" s="161" t="s">
        <v>164</v>
      </c>
      <c r="F155" s="162" t="s">
        <v>165</v>
      </c>
      <c r="G155" s="163" t="s">
        <v>135</v>
      </c>
      <c r="H155" s="164" t="n">
        <v>1.56</v>
      </c>
      <c r="I155" s="165"/>
      <c r="J155" s="166" t="n">
        <f aca="false">ROUND(I155*H155,2)</f>
        <v>0</v>
      </c>
      <c r="K155" s="162" t="s">
        <v>136</v>
      </c>
      <c r="L155" s="23"/>
      <c r="M155" s="167"/>
      <c r="N155" s="168" t="s">
        <v>39</v>
      </c>
      <c r="O155" s="60"/>
      <c r="P155" s="169" t="n">
        <f aca="false">O155*H155</f>
        <v>0</v>
      </c>
      <c r="Q155" s="169" t="n">
        <v>0.00438</v>
      </c>
      <c r="R155" s="169" t="n">
        <f aca="false">Q155*H155</f>
        <v>0.0068328</v>
      </c>
      <c r="S155" s="169" t="n">
        <v>0</v>
      </c>
      <c r="T155" s="170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137</v>
      </c>
      <c r="AT155" s="171" t="s">
        <v>132</v>
      </c>
      <c r="AU155" s="171" t="s">
        <v>81</v>
      </c>
      <c r="AY155" s="3" t="s">
        <v>129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79</v>
      </c>
      <c r="BK155" s="172" t="n">
        <f aca="false">ROUND(I155*H155,2)</f>
        <v>0</v>
      </c>
      <c r="BL155" s="3" t="s">
        <v>137</v>
      </c>
      <c r="BM155" s="171" t="s">
        <v>166</v>
      </c>
    </row>
    <row r="156" s="173" customFormat="true" ht="12.8" hidden="false" customHeight="false" outlineLevel="0" collapsed="false">
      <c r="B156" s="174"/>
      <c r="D156" s="175" t="s">
        <v>139</v>
      </c>
      <c r="E156" s="176"/>
      <c r="F156" s="177" t="s">
        <v>167</v>
      </c>
      <c r="H156" s="178" t="n">
        <v>1.56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139</v>
      </c>
      <c r="AU156" s="176" t="s">
        <v>81</v>
      </c>
      <c r="AV156" s="173" t="s">
        <v>81</v>
      </c>
      <c r="AW156" s="173" t="s">
        <v>31</v>
      </c>
      <c r="AX156" s="173" t="s">
        <v>79</v>
      </c>
      <c r="AY156" s="176" t="s">
        <v>129</v>
      </c>
    </row>
    <row r="157" s="27" customFormat="true" ht="24.15" hidden="false" customHeight="true" outlineLevel="0" collapsed="false">
      <c r="A157" s="22"/>
      <c r="B157" s="159"/>
      <c r="C157" s="160" t="s">
        <v>168</v>
      </c>
      <c r="D157" s="160" t="s">
        <v>132</v>
      </c>
      <c r="E157" s="161" t="s">
        <v>169</v>
      </c>
      <c r="F157" s="162" t="s">
        <v>170</v>
      </c>
      <c r="G157" s="163" t="s">
        <v>135</v>
      </c>
      <c r="H157" s="164" t="n">
        <v>30.75</v>
      </c>
      <c r="I157" s="165"/>
      <c r="J157" s="166" t="n">
        <f aca="false">ROUND(I157*H157,2)</f>
        <v>0</v>
      </c>
      <c r="K157" s="162" t="s">
        <v>136</v>
      </c>
      <c r="L157" s="23"/>
      <c r="M157" s="167"/>
      <c r="N157" s="168" t="s">
        <v>39</v>
      </c>
      <c r="O157" s="60"/>
      <c r="P157" s="169" t="n">
        <f aca="false">O157*H157</f>
        <v>0</v>
      </c>
      <c r="Q157" s="169" t="n">
        <v>0.0154</v>
      </c>
      <c r="R157" s="169" t="n">
        <f aca="false">Q157*H157</f>
        <v>0.47355</v>
      </c>
      <c r="S157" s="169" t="n">
        <v>0</v>
      </c>
      <c r="T157" s="170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1" t="s">
        <v>137</v>
      </c>
      <c r="AT157" s="171" t="s">
        <v>132</v>
      </c>
      <c r="AU157" s="171" t="s">
        <v>81</v>
      </c>
      <c r="AY157" s="3" t="s">
        <v>129</v>
      </c>
      <c r="BE157" s="172" t="n">
        <f aca="false">IF(N157="základní",J157,0)</f>
        <v>0</v>
      </c>
      <c r="BF157" s="172" t="n">
        <f aca="false">IF(N157="snížená",J157,0)</f>
        <v>0</v>
      </c>
      <c r="BG157" s="172" t="n">
        <f aca="false">IF(N157="zákl. přenesená",J157,0)</f>
        <v>0</v>
      </c>
      <c r="BH157" s="172" t="n">
        <f aca="false">IF(N157="sníž. přenesená",J157,0)</f>
        <v>0</v>
      </c>
      <c r="BI157" s="172" t="n">
        <f aca="false">IF(N157="nulová",J157,0)</f>
        <v>0</v>
      </c>
      <c r="BJ157" s="3" t="s">
        <v>79</v>
      </c>
      <c r="BK157" s="172" t="n">
        <f aca="false">ROUND(I157*H157,2)</f>
        <v>0</v>
      </c>
      <c r="BL157" s="3" t="s">
        <v>137</v>
      </c>
      <c r="BM157" s="171" t="s">
        <v>171</v>
      </c>
    </row>
    <row r="158" s="173" customFormat="true" ht="12.8" hidden="false" customHeight="false" outlineLevel="0" collapsed="false">
      <c r="B158" s="174"/>
      <c r="D158" s="175" t="s">
        <v>139</v>
      </c>
      <c r="E158" s="176"/>
      <c r="F158" s="177" t="s">
        <v>172</v>
      </c>
      <c r="H158" s="178" t="n">
        <v>30.75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139</v>
      </c>
      <c r="AU158" s="176" t="s">
        <v>81</v>
      </c>
      <c r="AV158" s="173" t="s">
        <v>81</v>
      </c>
      <c r="AW158" s="173" t="s">
        <v>31</v>
      </c>
      <c r="AX158" s="173" t="s">
        <v>79</v>
      </c>
      <c r="AY158" s="176" t="s">
        <v>129</v>
      </c>
    </row>
    <row r="159" s="27" customFormat="true" ht="24.15" hidden="false" customHeight="true" outlineLevel="0" collapsed="false">
      <c r="A159" s="22"/>
      <c r="B159" s="159"/>
      <c r="C159" s="160" t="s">
        <v>173</v>
      </c>
      <c r="D159" s="160" t="s">
        <v>132</v>
      </c>
      <c r="E159" s="161" t="s">
        <v>174</v>
      </c>
      <c r="F159" s="162" t="s">
        <v>175</v>
      </c>
      <c r="G159" s="163" t="s">
        <v>135</v>
      </c>
      <c r="H159" s="164" t="n">
        <v>30.75</v>
      </c>
      <c r="I159" s="165"/>
      <c r="J159" s="166" t="n">
        <f aca="false">ROUND(I159*H159,2)</f>
        <v>0</v>
      </c>
      <c r="K159" s="162" t="s">
        <v>136</v>
      </c>
      <c r="L159" s="23"/>
      <c r="M159" s="167"/>
      <c r="N159" s="168" t="s">
        <v>39</v>
      </c>
      <c r="O159" s="60"/>
      <c r="P159" s="169" t="n">
        <f aca="false">O159*H159</f>
        <v>0</v>
      </c>
      <c r="Q159" s="169" t="n">
        <v>0.0079</v>
      </c>
      <c r="R159" s="169" t="n">
        <f aca="false">Q159*H159</f>
        <v>0.242925</v>
      </c>
      <c r="S159" s="169" t="n">
        <v>0</v>
      </c>
      <c r="T159" s="170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137</v>
      </c>
      <c r="AT159" s="171" t="s">
        <v>132</v>
      </c>
      <c r="AU159" s="171" t="s">
        <v>81</v>
      </c>
      <c r="AY159" s="3" t="s">
        <v>129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79</v>
      </c>
      <c r="BK159" s="172" t="n">
        <f aca="false">ROUND(I159*H159,2)</f>
        <v>0</v>
      </c>
      <c r="BL159" s="3" t="s">
        <v>137</v>
      </c>
      <c r="BM159" s="171" t="s">
        <v>176</v>
      </c>
    </row>
    <row r="160" s="27" customFormat="true" ht="37.8" hidden="false" customHeight="true" outlineLevel="0" collapsed="false">
      <c r="A160" s="22"/>
      <c r="B160" s="159"/>
      <c r="C160" s="160" t="s">
        <v>177</v>
      </c>
      <c r="D160" s="160" t="s">
        <v>132</v>
      </c>
      <c r="E160" s="161" t="s">
        <v>178</v>
      </c>
      <c r="F160" s="162" t="s">
        <v>179</v>
      </c>
      <c r="G160" s="163" t="s">
        <v>135</v>
      </c>
      <c r="H160" s="164" t="n">
        <v>17.86</v>
      </c>
      <c r="I160" s="165"/>
      <c r="J160" s="166" t="n">
        <f aca="false">ROUND(I160*H160,2)</f>
        <v>0</v>
      </c>
      <c r="K160" s="162" t="s">
        <v>136</v>
      </c>
      <c r="L160" s="23"/>
      <c r="M160" s="167"/>
      <c r="N160" s="168" t="s">
        <v>39</v>
      </c>
      <c r="O160" s="60"/>
      <c r="P160" s="169" t="n">
        <f aca="false">O160*H160</f>
        <v>0</v>
      </c>
      <c r="Q160" s="169" t="n">
        <v>0.0176</v>
      </c>
      <c r="R160" s="169" t="n">
        <f aca="false">Q160*H160</f>
        <v>0.314336</v>
      </c>
      <c r="S160" s="169" t="n">
        <v>0</v>
      </c>
      <c r="T160" s="170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1" t="s">
        <v>137</v>
      </c>
      <c r="AT160" s="171" t="s">
        <v>132</v>
      </c>
      <c r="AU160" s="171" t="s">
        <v>81</v>
      </c>
      <c r="AY160" s="3" t="s">
        <v>129</v>
      </c>
      <c r="BE160" s="172" t="n">
        <f aca="false">IF(N160="základní",J160,0)</f>
        <v>0</v>
      </c>
      <c r="BF160" s="172" t="n">
        <f aca="false">IF(N160="snížená",J160,0)</f>
        <v>0</v>
      </c>
      <c r="BG160" s="172" t="n">
        <f aca="false">IF(N160="zákl. přenesená",J160,0)</f>
        <v>0</v>
      </c>
      <c r="BH160" s="172" t="n">
        <f aca="false">IF(N160="sníž. přenesená",J160,0)</f>
        <v>0</v>
      </c>
      <c r="BI160" s="172" t="n">
        <f aca="false">IF(N160="nulová",J160,0)</f>
        <v>0</v>
      </c>
      <c r="BJ160" s="3" t="s">
        <v>79</v>
      </c>
      <c r="BK160" s="172" t="n">
        <f aca="false">ROUND(I160*H160,2)</f>
        <v>0</v>
      </c>
      <c r="BL160" s="3" t="s">
        <v>137</v>
      </c>
      <c r="BM160" s="171" t="s">
        <v>180</v>
      </c>
    </row>
    <row r="161" s="173" customFormat="true" ht="12.8" hidden="false" customHeight="false" outlineLevel="0" collapsed="false">
      <c r="B161" s="174"/>
      <c r="D161" s="175" t="s">
        <v>139</v>
      </c>
      <c r="E161" s="176"/>
      <c r="F161" s="177" t="s">
        <v>181</v>
      </c>
      <c r="H161" s="178" t="n">
        <v>5.66</v>
      </c>
      <c r="I161" s="179"/>
      <c r="L161" s="174"/>
      <c r="M161" s="180"/>
      <c r="N161" s="181"/>
      <c r="O161" s="181"/>
      <c r="P161" s="181"/>
      <c r="Q161" s="181"/>
      <c r="R161" s="181"/>
      <c r="S161" s="181"/>
      <c r="T161" s="182"/>
      <c r="AT161" s="176" t="s">
        <v>139</v>
      </c>
      <c r="AU161" s="176" t="s">
        <v>81</v>
      </c>
      <c r="AV161" s="173" t="s">
        <v>81</v>
      </c>
      <c r="AW161" s="173" t="s">
        <v>31</v>
      </c>
      <c r="AX161" s="173" t="s">
        <v>74</v>
      </c>
      <c r="AY161" s="176" t="s">
        <v>129</v>
      </c>
    </row>
    <row r="162" s="173" customFormat="true" ht="12.8" hidden="false" customHeight="false" outlineLevel="0" collapsed="false">
      <c r="B162" s="174"/>
      <c r="D162" s="175" t="s">
        <v>139</v>
      </c>
      <c r="E162" s="176"/>
      <c r="F162" s="177" t="s">
        <v>182</v>
      </c>
      <c r="H162" s="178" t="n">
        <v>7.56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139</v>
      </c>
      <c r="AU162" s="176" t="s">
        <v>81</v>
      </c>
      <c r="AV162" s="173" t="s">
        <v>81</v>
      </c>
      <c r="AW162" s="173" t="s">
        <v>31</v>
      </c>
      <c r="AX162" s="173" t="s">
        <v>74</v>
      </c>
      <c r="AY162" s="176" t="s">
        <v>129</v>
      </c>
    </row>
    <row r="163" s="173" customFormat="true" ht="12.8" hidden="false" customHeight="false" outlineLevel="0" collapsed="false">
      <c r="B163" s="174"/>
      <c r="D163" s="175" t="s">
        <v>139</v>
      </c>
      <c r="E163" s="176"/>
      <c r="F163" s="177" t="s">
        <v>183</v>
      </c>
      <c r="H163" s="178" t="n">
        <v>4.64</v>
      </c>
      <c r="I163" s="179"/>
      <c r="L163" s="174"/>
      <c r="M163" s="180"/>
      <c r="N163" s="181"/>
      <c r="O163" s="181"/>
      <c r="P163" s="181"/>
      <c r="Q163" s="181"/>
      <c r="R163" s="181"/>
      <c r="S163" s="181"/>
      <c r="T163" s="182"/>
      <c r="AT163" s="176" t="s">
        <v>139</v>
      </c>
      <c r="AU163" s="176" t="s">
        <v>81</v>
      </c>
      <c r="AV163" s="173" t="s">
        <v>81</v>
      </c>
      <c r="AW163" s="173" t="s">
        <v>31</v>
      </c>
      <c r="AX163" s="173" t="s">
        <v>74</v>
      </c>
      <c r="AY163" s="176" t="s">
        <v>129</v>
      </c>
    </row>
    <row r="164" s="183" customFormat="true" ht="12.8" hidden="false" customHeight="false" outlineLevel="0" collapsed="false">
      <c r="B164" s="184"/>
      <c r="D164" s="175" t="s">
        <v>139</v>
      </c>
      <c r="E164" s="185"/>
      <c r="F164" s="186" t="s">
        <v>158</v>
      </c>
      <c r="H164" s="187" t="n">
        <v>17.86</v>
      </c>
      <c r="I164" s="188"/>
      <c r="L164" s="184"/>
      <c r="M164" s="189"/>
      <c r="N164" s="190"/>
      <c r="O164" s="190"/>
      <c r="P164" s="190"/>
      <c r="Q164" s="190"/>
      <c r="R164" s="190"/>
      <c r="S164" s="190"/>
      <c r="T164" s="191"/>
      <c r="AT164" s="185" t="s">
        <v>139</v>
      </c>
      <c r="AU164" s="185" t="s">
        <v>81</v>
      </c>
      <c r="AV164" s="183" t="s">
        <v>137</v>
      </c>
      <c r="AW164" s="183" t="s">
        <v>31</v>
      </c>
      <c r="AX164" s="183" t="s">
        <v>79</v>
      </c>
      <c r="AY164" s="185" t="s">
        <v>129</v>
      </c>
    </row>
    <row r="165" s="27" customFormat="true" ht="21.75" hidden="false" customHeight="true" outlineLevel="0" collapsed="false">
      <c r="A165" s="22"/>
      <c r="B165" s="159"/>
      <c r="C165" s="160" t="s">
        <v>184</v>
      </c>
      <c r="D165" s="160" t="s">
        <v>132</v>
      </c>
      <c r="E165" s="161" t="s">
        <v>185</v>
      </c>
      <c r="F165" s="162" t="s">
        <v>186</v>
      </c>
      <c r="G165" s="163" t="s">
        <v>135</v>
      </c>
      <c r="H165" s="164" t="n">
        <v>5.8</v>
      </c>
      <c r="I165" s="165"/>
      <c r="J165" s="166" t="n">
        <f aca="false">ROUND(I165*H165,2)</f>
        <v>0</v>
      </c>
      <c r="K165" s="162" t="s">
        <v>136</v>
      </c>
      <c r="L165" s="23"/>
      <c r="M165" s="167"/>
      <c r="N165" s="168" t="s">
        <v>39</v>
      </c>
      <c r="O165" s="60"/>
      <c r="P165" s="169" t="n">
        <f aca="false">O165*H165</f>
        <v>0</v>
      </c>
      <c r="Q165" s="169" t="n">
        <v>0.099</v>
      </c>
      <c r="R165" s="169" t="n">
        <f aca="false">Q165*H165</f>
        <v>0.5742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137</v>
      </c>
      <c r="AT165" s="171" t="s">
        <v>132</v>
      </c>
      <c r="AU165" s="171" t="s">
        <v>81</v>
      </c>
      <c r="AY165" s="3" t="s">
        <v>129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79</v>
      </c>
      <c r="BK165" s="172" t="n">
        <f aca="false">ROUND(I165*H165,2)</f>
        <v>0</v>
      </c>
      <c r="BL165" s="3" t="s">
        <v>137</v>
      </c>
      <c r="BM165" s="171" t="s">
        <v>187</v>
      </c>
    </row>
    <row r="166" s="173" customFormat="true" ht="12.8" hidden="false" customHeight="false" outlineLevel="0" collapsed="false">
      <c r="B166" s="174"/>
      <c r="D166" s="175" t="s">
        <v>139</v>
      </c>
      <c r="E166" s="176"/>
      <c r="F166" s="177" t="s">
        <v>188</v>
      </c>
      <c r="H166" s="178" t="n">
        <v>5.8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139</v>
      </c>
      <c r="AU166" s="176" t="s">
        <v>81</v>
      </c>
      <c r="AV166" s="173" t="s">
        <v>81</v>
      </c>
      <c r="AW166" s="173" t="s">
        <v>31</v>
      </c>
      <c r="AX166" s="173" t="s">
        <v>74</v>
      </c>
      <c r="AY166" s="176" t="s">
        <v>129</v>
      </c>
    </row>
    <row r="167" s="183" customFormat="true" ht="12.8" hidden="false" customHeight="false" outlineLevel="0" collapsed="false">
      <c r="B167" s="184"/>
      <c r="D167" s="175" t="s">
        <v>139</v>
      </c>
      <c r="E167" s="185"/>
      <c r="F167" s="186" t="s">
        <v>158</v>
      </c>
      <c r="H167" s="187" t="n">
        <v>5.8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5" t="s">
        <v>139</v>
      </c>
      <c r="AU167" s="185" t="s">
        <v>81</v>
      </c>
      <c r="AV167" s="183" t="s">
        <v>137</v>
      </c>
      <c r="AW167" s="183" t="s">
        <v>31</v>
      </c>
      <c r="AX167" s="183" t="s">
        <v>79</v>
      </c>
      <c r="AY167" s="185" t="s">
        <v>129</v>
      </c>
    </row>
    <row r="168" s="27" customFormat="true" ht="24.15" hidden="false" customHeight="true" outlineLevel="0" collapsed="false">
      <c r="A168" s="22"/>
      <c r="B168" s="159"/>
      <c r="C168" s="160" t="s">
        <v>189</v>
      </c>
      <c r="D168" s="160" t="s">
        <v>132</v>
      </c>
      <c r="E168" s="161" t="s">
        <v>190</v>
      </c>
      <c r="F168" s="162" t="s">
        <v>191</v>
      </c>
      <c r="G168" s="163" t="s">
        <v>192</v>
      </c>
      <c r="H168" s="164" t="n">
        <v>2</v>
      </c>
      <c r="I168" s="165"/>
      <c r="J168" s="166" t="n">
        <f aca="false">ROUND(I168*H168,2)</f>
        <v>0</v>
      </c>
      <c r="K168" s="162" t="s">
        <v>136</v>
      </c>
      <c r="L168" s="23"/>
      <c r="M168" s="167"/>
      <c r="N168" s="168" t="s">
        <v>39</v>
      </c>
      <c r="O168" s="60"/>
      <c r="P168" s="169" t="n">
        <f aca="false">O168*H168</f>
        <v>0</v>
      </c>
      <c r="Q168" s="169" t="n">
        <v>0.00048</v>
      </c>
      <c r="R168" s="169" t="n">
        <f aca="false">Q168*H168</f>
        <v>0.00096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137</v>
      </c>
      <c r="AT168" s="171" t="s">
        <v>132</v>
      </c>
      <c r="AU168" s="171" t="s">
        <v>81</v>
      </c>
      <c r="AY168" s="3" t="s">
        <v>129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79</v>
      </c>
      <c r="BK168" s="172" t="n">
        <f aca="false">ROUND(I168*H168,2)</f>
        <v>0</v>
      </c>
      <c r="BL168" s="3" t="s">
        <v>137</v>
      </c>
      <c r="BM168" s="171" t="s">
        <v>193</v>
      </c>
    </row>
    <row r="169" s="173" customFormat="true" ht="12.8" hidden="false" customHeight="false" outlineLevel="0" collapsed="false">
      <c r="B169" s="174"/>
      <c r="D169" s="175" t="s">
        <v>139</v>
      </c>
      <c r="E169" s="176"/>
      <c r="F169" s="177" t="s">
        <v>81</v>
      </c>
      <c r="H169" s="178" t="n">
        <v>2</v>
      </c>
      <c r="I169" s="179"/>
      <c r="L169" s="174"/>
      <c r="M169" s="180"/>
      <c r="N169" s="181"/>
      <c r="O169" s="181"/>
      <c r="P169" s="181"/>
      <c r="Q169" s="181"/>
      <c r="R169" s="181"/>
      <c r="S169" s="181"/>
      <c r="T169" s="182"/>
      <c r="AT169" s="176" t="s">
        <v>139</v>
      </c>
      <c r="AU169" s="176" t="s">
        <v>81</v>
      </c>
      <c r="AV169" s="173" t="s">
        <v>81</v>
      </c>
      <c r="AW169" s="173" t="s">
        <v>31</v>
      </c>
      <c r="AX169" s="173" t="s">
        <v>79</v>
      </c>
      <c r="AY169" s="176" t="s">
        <v>129</v>
      </c>
    </row>
    <row r="170" s="27" customFormat="true" ht="24.15" hidden="false" customHeight="true" outlineLevel="0" collapsed="false">
      <c r="A170" s="22"/>
      <c r="B170" s="159"/>
      <c r="C170" s="192" t="s">
        <v>7</v>
      </c>
      <c r="D170" s="192" t="s">
        <v>194</v>
      </c>
      <c r="E170" s="193" t="s">
        <v>195</v>
      </c>
      <c r="F170" s="194" t="s">
        <v>196</v>
      </c>
      <c r="G170" s="195" t="s">
        <v>192</v>
      </c>
      <c r="H170" s="196" t="n">
        <v>2</v>
      </c>
      <c r="I170" s="197"/>
      <c r="J170" s="198" t="n">
        <f aca="false">ROUND(I170*H170,2)</f>
        <v>0</v>
      </c>
      <c r="K170" s="162" t="s">
        <v>136</v>
      </c>
      <c r="L170" s="199"/>
      <c r="M170" s="200"/>
      <c r="N170" s="201" t="s">
        <v>39</v>
      </c>
      <c r="O170" s="60"/>
      <c r="P170" s="169" t="n">
        <f aca="false">O170*H170</f>
        <v>0</v>
      </c>
      <c r="Q170" s="169" t="n">
        <v>0.01201</v>
      </c>
      <c r="R170" s="169" t="n">
        <f aca="false">Q170*H170</f>
        <v>0.02402</v>
      </c>
      <c r="S170" s="169" t="n">
        <v>0</v>
      </c>
      <c r="T170" s="170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1" t="s">
        <v>173</v>
      </c>
      <c r="AT170" s="171" t="s">
        <v>194</v>
      </c>
      <c r="AU170" s="171" t="s">
        <v>81</v>
      </c>
      <c r="AY170" s="3" t="s">
        <v>129</v>
      </c>
      <c r="BE170" s="172" t="n">
        <f aca="false">IF(N170="základní",J170,0)</f>
        <v>0</v>
      </c>
      <c r="BF170" s="172" t="n">
        <f aca="false">IF(N170="snížená",J170,0)</f>
        <v>0</v>
      </c>
      <c r="BG170" s="172" t="n">
        <f aca="false">IF(N170="zákl. přenesená",J170,0)</f>
        <v>0</v>
      </c>
      <c r="BH170" s="172" t="n">
        <f aca="false">IF(N170="sníž. přenesená",J170,0)</f>
        <v>0</v>
      </c>
      <c r="BI170" s="172" t="n">
        <f aca="false">IF(N170="nulová",J170,0)</f>
        <v>0</v>
      </c>
      <c r="BJ170" s="3" t="s">
        <v>79</v>
      </c>
      <c r="BK170" s="172" t="n">
        <f aca="false">ROUND(I170*H170,2)</f>
        <v>0</v>
      </c>
      <c r="BL170" s="3" t="s">
        <v>137</v>
      </c>
      <c r="BM170" s="171" t="s">
        <v>197</v>
      </c>
    </row>
    <row r="171" s="145" customFormat="true" ht="22.8" hidden="false" customHeight="true" outlineLevel="0" collapsed="false">
      <c r="B171" s="146"/>
      <c r="D171" s="147" t="s">
        <v>73</v>
      </c>
      <c r="E171" s="157" t="s">
        <v>177</v>
      </c>
      <c r="F171" s="157" t="s">
        <v>198</v>
      </c>
      <c r="I171" s="149"/>
      <c r="J171" s="158" t="n">
        <f aca="false">BK171</f>
        <v>0</v>
      </c>
      <c r="L171" s="146"/>
      <c r="M171" s="151"/>
      <c r="N171" s="152"/>
      <c r="O171" s="152"/>
      <c r="P171" s="153" t="n">
        <f aca="false">SUM(P172:P212)</f>
        <v>0</v>
      </c>
      <c r="Q171" s="152"/>
      <c r="R171" s="153" t="n">
        <f aca="false">SUM(R172:R212)</f>
        <v>0.001568</v>
      </c>
      <c r="S171" s="152"/>
      <c r="T171" s="154" t="n">
        <f aca="false">SUM(T172:T212)</f>
        <v>4.9834</v>
      </c>
      <c r="AR171" s="147" t="s">
        <v>79</v>
      </c>
      <c r="AT171" s="155" t="s">
        <v>73</v>
      </c>
      <c r="AU171" s="155" t="s">
        <v>79</v>
      </c>
      <c r="AY171" s="147" t="s">
        <v>129</v>
      </c>
      <c r="BK171" s="156" t="n">
        <f aca="false">SUM(BK172:BK212)</f>
        <v>0</v>
      </c>
    </row>
    <row r="172" s="27" customFormat="true" ht="33" hidden="false" customHeight="true" outlineLevel="0" collapsed="false">
      <c r="A172" s="22"/>
      <c r="B172" s="159"/>
      <c r="C172" s="160" t="s">
        <v>199</v>
      </c>
      <c r="D172" s="160" t="s">
        <v>132</v>
      </c>
      <c r="E172" s="161" t="s">
        <v>200</v>
      </c>
      <c r="F172" s="162" t="s">
        <v>201</v>
      </c>
      <c r="G172" s="163" t="s">
        <v>135</v>
      </c>
      <c r="H172" s="164" t="n">
        <v>5.8</v>
      </c>
      <c r="I172" s="165"/>
      <c r="J172" s="166" t="n">
        <f aca="false">ROUND(I172*H172,2)</f>
        <v>0</v>
      </c>
      <c r="K172" s="162" t="s">
        <v>136</v>
      </c>
      <c r="L172" s="23"/>
      <c r="M172" s="167"/>
      <c r="N172" s="168" t="s">
        <v>39</v>
      </c>
      <c r="O172" s="60"/>
      <c r="P172" s="169" t="n">
        <f aca="false">O172*H172</f>
        <v>0</v>
      </c>
      <c r="Q172" s="169" t="n">
        <v>0.00013</v>
      </c>
      <c r="R172" s="169" t="n">
        <f aca="false">Q172*H172</f>
        <v>0.000754</v>
      </c>
      <c r="S172" s="169" t="n">
        <v>0</v>
      </c>
      <c r="T172" s="170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137</v>
      </c>
      <c r="AT172" s="171" t="s">
        <v>132</v>
      </c>
      <c r="AU172" s="171" t="s">
        <v>81</v>
      </c>
      <c r="AY172" s="3" t="s">
        <v>129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79</v>
      </c>
      <c r="BK172" s="172" t="n">
        <f aca="false">ROUND(I172*H172,2)</f>
        <v>0</v>
      </c>
      <c r="BL172" s="3" t="s">
        <v>137</v>
      </c>
      <c r="BM172" s="171" t="s">
        <v>202</v>
      </c>
    </row>
    <row r="173" s="173" customFormat="true" ht="12.8" hidden="false" customHeight="false" outlineLevel="0" collapsed="false">
      <c r="B173" s="174"/>
      <c r="D173" s="175" t="s">
        <v>139</v>
      </c>
      <c r="E173" s="176"/>
      <c r="F173" s="177" t="s">
        <v>151</v>
      </c>
      <c r="H173" s="178" t="n">
        <v>5.8</v>
      </c>
      <c r="I173" s="179"/>
      <c r="L173" s="174"/>
      <c r="M173" s="180"/>
      <c r="N173" s="181"/>
      <c r="O173" s="181"/>
      <c r="P173" s="181"/>
      <c r="Q173" s="181"/>
      <c r="R173" s="181"/>
      <c r="S173" s="181"/>
      <c r="T173" s="182"/>
      <c r="AT173" s="176" t="s">
        <v>139</v>
      </c>
      <c r="AU173" s="176" t="s">
        <v>81</v>
      </c>
      <c r="AV173" s="173" t="s">
        <v>81</v>
      </c>
      <c r="AW173" s="173" t="s">
        <v>31</v>
      </c>
      <c r="AX173" s="173" t="s">
        <v>79</v>
      </c>
      <c r="AY173" s="176" t="s">
        <v>129</v>
      </c>
    </row>
    <row r="174" s="27" customFormat="true" ht="24.15" hidden="false" customHeight="true" outlineLevel="0" collapsed="false">
      <c r="A174" s="22"/>
      <c r="B174" s="159"/>
      <c r="C174" s="160" t="s">
        <v>203</v>
      </c>
      <c r="D174" s="160" t="s">
        <v>132</v>
      </c>
      <c r="E174" s="161" t="s">
        <v>204</v>
      </c>
      <c r="F174" s="162" t="s">
        <v>205</v>
      </c>
      <c r="G174" s="163" t="s">
        <v>135</v>
      </c>
      <c r="H174" s="164" t="n">
        <v>20</v>
      </c>
      <c r="I174" s="165"/>
      <c r="J174" s="166" t="n">
        <f aca="false">ROUND(I174*H174,2)</f>
        <v>0</v>
      </c>
      <c r="K174" s="162" t="s">
        <v>136</v>
      </c>
      <c r="L174" s="23"/>
      <c r="M174" s="167"/>
      <c r="N174" s="168" t="s">
        <v>39</v>
      </c>
      <c r="O174" s="60"/>
      <c r="P174" s="169" t="n">
        <f aca="false">O174*H174</f>
        <v>0</v>
      </c>
      <c r="Q174" s="169" t="n">
        <v>4E-005</v>
      </c>
      <c r="R174" s="169" t="n">
        <f aca="false">Q174*H174</f>
        <v>0.0008</v>
      </c>
      <c r="S174" s="169" t="n">
        <v>0</v>
      </c>
      <c r="T174" s="170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137</v>
      </c>
      <c r="AT174" s="171" t="s">
        <v>132</v>
      </c>
      <c r="AU174" s="171" t="s">
        <v>81</v>
      </c>
      <c r="AY174" s="3" t="s">
        <v>129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79</v>
      </c>
      <c r="BK174" s="172" t="n">
        <f aca="false">ROUND(I174*H174,2)</f>
        <v>0</v>
      </c>
      <c r="BL174" s="3" t="s">
        <v>137</v>
      </c>
      <c r="BM174" s="171" t="s">
        <v>206</v>
      </c>
    </row>
    <row r="175" s="27" customFormat="true" ht="37.8" hidden="false" customHeight="true" outlineLevel="0" collapsed="false">
      <c r="A175" s="22"/>
      <c r="B175" s="159"/>
      <c r="C175" s="160" t="s">
        <v>207</v>
      </c>
      <c r="D175" s="160" t="s">
        <v>132</v>
      </c>
      <c r="E175" s="161" t="s">
        <v>208</v>
      </c>
      <c r="F175" s="162" t="s">
        <v>209</v>
      </c>
      <c r="G175" s="163" t="s">
        <v>210</v>
      </c>
      <c r="H175" s="164" t="n">
        <v>0.29</v>
      </c>
      <c r="I175" s="165"/>
      <c r="J175" s="166" t="n">
        <f aca="false">ROUND(I175*H175,2)</f>
        <v>0</v>
      </c>
      <c r="K175" s="162" t="s">
        <v>136</v>
      </c>
      <c r="L175" s="23"/>
      <c r="M175" s="167"/>
      <c r="N175" s="168" t="s">
        <v>39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2.2</v>
      </c>
      <c r="T175" s="170" t="n">
        <f aca="false">S175*H175</f>
        <v>0.638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137</v>
      </c>
      <c r="AT175" s="171" t="s">
        <v>132</v>
      </c>
      <c r="AU175" s="171" t="s">
        <v>81</v>
      </c>
      <c r="AY175" s="3" t="s">
        <v>129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79</v>
      </c>
      <c r="BK175" s="172" t="n">
        <f aca="false">ROUND(I175*H175,2)</f>
        <v>0</v>
      </c>
      <c r="BL175" s="3" t="s">
        <v>137</v>
      </c>
      <c r="BM175" s="171" t="s">
        <v>211</v>
      </c>
    </row>
    <row r="176" s="173" customFormat="true" ht="12.8" hidden="false" customHeight="false" outlineLevel="0" collapsed="false">
      <c r="B176" s="174"/>
      <c r="D176" s="175" t="s">
        <v>139</v>
      </c>
      <c r="E176" s="176"/>
      <c r="F176" s="177" t="s">
        <v>212</v>
      </c>
      <c r="H176" s="178" t="n">
        <v>0.29</v>
      </c>
      <c r="I176" s="179"/>
      <c r="L176" s="174"/>
      <c r="M176" s="180"/>
      <c r="N176" s="181"/>
      <c r="O176" s="181"/>
      <c r="P176" s="181"/>
      <c r="Q176" s="181"/>
      <c r="R176" s="181"/>
      <c r="S176" s="181"/>
      <c r="T176" s="182"/>
      <c r="AT176" s="176" t="s">
        <v>139</v>
      </c>
      <c r="AU176" s="176" t="s">
        <v>81</v>
      </c>
      <c r="AV176" s="173" t="s">
        <v>81</v>
      </c>
      <c r="AW176" s="173" t="s">
        <v>31</v>
      </c>
      <c r="AX176" s="173" t="s">
        <v>74</v>
      </c>
      <c r="AY176" s="176" t="s">
        <v>129</v>
      </c>
    </row>
    <row r="177" s="183" customFormat="true" ht="12.8" hidden="false" customHeight="false" outlineLevel="0" collapsed="false">
      <c r="B177" s="184"/>
      <c r="D177" s="175" t="s">
        <v>139</v>
      </c>
      <c r="E177" s="185"/>
      <c r="F177" s="186" t="s">
        <v>158</v>
      </c>
      <c r="H177" s="187" t="n">
        <v>0.29</v>
      </c>
      <c r="I177" s="188"/>
      <c r="L177" s="184"/>
      <c r="M177" s="189"/>
      <c r="N177" s="190"/>
      <c r="O177" s="190"/>
      <c r="P177" s="190"/>
      <c r="Q177" s="190"/>
      <c r="R177" s="190"/>
      <c r="S177" s="190"/>
      <c r="T177" s="191"/>
      <c r="AT177" s="185" t="s">
        <v>139</v>
      </c>
      <c r="AU177" s="185" t="s">
        <v>81</v>
      </c>
      <c r="AV177" s="183" t="s">
        <v>137</v>
      </c>
      <c r="AW177" s="183" t="s">
        <v>31</v>
      </c>
      <c r="AX177" s="183" t="s">
        <v>79</v>
      </c>
      <c r="AY177" s="185" t="s">
        <v>129</v>
      </c>
    </row>
    <row r="178" s="27" customFormat="true" ht="24.15" hidden="false" customHeight="true" outlineLevel="0" collapsed="false">
      <c r="A178" s="22"/>
      <c r="B178" s="159"/>
      <c r="C178" s="160" t="s">
        <v>213</v>
      </c>
      <c r="D178" s="160" t="s">
        <v>132</v>
      </c>
      <c r="E178" s="161" t="s">
        <v>214</v>
      </c>
      <c r="F178" s="162" t="s">
        <v>215</v>
      </c>
      <c r="G178" s="163" t="s">
        <v>135</v>
      </c>
      <c r="H178" s="164" t="n">
        <v>5.8</v>
      </c>
      <c r="I178" s="165"/>
      <c r="J178" s="166" t="n">
        <f aca="false">ROUND(I178*H178,2)</f>
        <v>0</v>
      </c>
      <c r="K178" s="162" t="s">
        <v>136</v>
      </c>
      <c r="L178" s="23"/>
      <c r="M178" s="167"/>
      <c r="N178" s="168" t="s">
        <v>39</v>
      </c>
      <c r="O178" s="60"/>
      <c r="P178" s="169" t="n">
        <f aca="false">O178*H178</f>
        <v>0</v>
      </c>
      <c r="Q178" s="169" t="n">
        <v>0</v>
      </c>
      <c r="R178" s="169" t="n">
        <f aca="false">Q178*H178</f>
        <v>0</v>
      </c>
      <c r="S178" s="169" t="n">
        <v>0.035</v>
      </c>
      <c r="T178" s="170" t="n">
        <f aca="false">S178*H178</f>
        <v>0.203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137</v>
      </c>
      <c r="AT178" s="171" t="s">
        <v>132</v>
      </c>
      <c r="AU178" s="171" t="s">
        <v>81</v>
      </c>
      <c r="AY178" s="3" t="s">
        <v>129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79</v>
      </c>
      <c r="BK178" s="172" t="n">
        <f aca="false">ROUND(I178*H178,2)</f>
        <v>0</v>
      </c>
      <c r="BL178" s="3" t="s">
        <v>137</v>
      </c>
      <c r="BM178" s="171" t="s">
        <v>216</v>
      </c>
    </row>
    <row r="179" s="27" customFormat="true" ht="21.75" hidden="false" customHeight="true" outlineLevel="0" collapsed="false">
      <c r="A179" s="22"/>
      <c r="B179" s="159"/>
      <c r="C179" s="160" t="s">
        <v>217</v>
      </c>
      <c r="D179" s="160" t="s">
        <v>132</v>
      </c>
      <c r="E179" s="161" t="s">
        <v>218</v>
      </c>
      <c r="F179" s="162" t="s">
        <v>219</v>
      </c>
      <c r="G179" s="163" t="s">
        <v>135</v>
      </c>
      <c r="H179" s="164" t="n">
        <v>2.4</v>
      </c>
      <c r="I179" s="165"/>
      <c r="J179" s="166" t="n">
        <f aca="false">ROUND(I179*H179,2)</f>
        <v>0</v>
      </c>
      <c r="K179" s="162" t="s">
        <v>136</v>
      </c>
      <c r="L179" s="23"/>
      <c r="M179" s="167"/>
      <c r="N179" s="168" t="s">
        <v>39</v>
      </c>
      <c r="O179" s="60"/>
      <c r="P179" s="169" t="n">
        <f aca="false">O179*H179</f>
        <v>0</v>
      </c>
      <c r="Q179" s="169" t="n">
        <v>0</v>
      </c>
      <c r="R179" s="169" t="n">
        <f aca="false">Q179*H179</f>
        <v>0</v>
      </c>
      <c r="S179" s="169" t="n">
        <v>0.076</v>
      </c>
      <c r="T179" s="170" t="n">
        <f aca="false">S179*H179</f>
        <v>0.1824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137</v>
      </c>
      <c r="AT179" s="171" t="s">
        <v>132</v>
      </c>
      <c r="AU179" s="171" t="s">
        <v>81</v>
      </c>
      <c r="AY179" s="3" t="s">
        <v>129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79</v>
      </c>
      <c r="BK179" s="172" t="n">
        <f aca="false">ROUND(I179*H179,2)</f>
        <v>0</v>
      </c>
      <c r="BL179" s="3" t="s">
        <v>137</v>
      </c>
      <c r="BM179" s="171" t="s">
        <v>220</v>
      </c>
    </row>
    <row r="180" s="173" customFormat="true" ht="12.8" hidden="false" customHeight="false" outlineLevel="0" collapsed="false">
      <c r="B180" s="174"/>
      <c r="D180" s="175" t="s">
        <v>139</v>
      </c>
      <c r="E180" s="176"/>
      <c r="F180" s="177" t="s">
        <v>221</v>
      </c>
      <c r="H180" s="178" t="n">
        <v>2.4</v>
      </c>
      <c r="I180" s="179"/>
      <c r="L180" s="174"/>
      <c r="M180" s="180"/>
      <c r="N180" s="181"/>
      <c r="O180" s="181"/>
      <c r="P180" s="181"/>
      <c r="Q180" s="181"/>
      <c r="R180" s="181"/>
      <c r="S180" s="181"/>
      <c r="T180" s="182"/>
      <c r="AT180" s="176" t="s">
        <v>139</v>
      </c>
      <c r="AU180" s="176" t="s">
        <v>81</v>
      </c>
      <c r="AV180" s="173" t="s">
        <v>81</v>
      </c>
      <c r="AW180" s="173" t="s">
        <v>31</v>
      </c>
      <c r="AX180" s="173" t="s">
        <v>79</v>
      </c>
      <c r="AY180" s="176" t="s">
        <v>129</v>
      </c>
    </row>
    <row r="181" s="27" customFormat="true" ht="16.5" hidden="false" customHeight="true" outlineLevel="0" collapsed="false">
      <c r="A181" s="22"/>
      <c r="B181" s="159"/>
      <c r="C181" s="160" t="s">
        <v>222</v>
      </c>
      <c r="D181" s="160" t="s">
        <v>132</v>
      </c>
      <c r="E181" s="161" t="s">
        <v>223</v>
      </c>
      <c r="F181" s="162" t="s">
        <v>224</v>
      </c>
      <c r="G181" s="163" t="s">
        <v>192</v>
      </c>
      <c r="H181" s="164" t="n">
        <v>1</v>
      </c>
      <c r="I181" s="165"/>
      <c r="J181" s="166" t="n">
        <f aca="false">ROUND(I181*H181,2)</f>
        <v>0</v>
      </c>
      <c r="K181" s="162" t="s">
        <v>136</v>
      </c>
      <c r="L181" s="23"/>
      <c r="M181" s="167"/>
      <c r="N181" s="168" t="s">
        <v>39</v>
      </c>
      <c r="O181" s="60"/>
      <c r="P181" s="169" t="n">
        <f aca="false">O181*H181</f>
        <v>0</v>
      </c>
      <c r="Q181" s="169" t="n">
        <v>0</v>
      </c>
      <c r="R181" s="169" t="n">
        <f aca="false">Q181*H181</f>
        <v>0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137</v>
      </c>
      <c r="AT181" s="171" t="s">
        <v>132</v>
      </c>
      <c r="AU181" s="171" t="s">
        <v>81</v>
      </c>
      <c r="AY181" s="3" t="s">
        <v>129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79</v>
      </c>
      <c r="BK181" s="172" t="n">
        <f aca="false">ROUND(I181*H181,2)</f>
        <v>0</v>
      </c>
      <c r="BL181" s="3" t="s">
        <v>137</v>
      </c>
      <c r="BM181" s="171" t="s">
        <v>225</v>
      </c>
    </row>
    <row r="182" s="27" customFormat="true" ht="24.15" hidden="false" customHeight="true" outlineLevel="0" collapsed="false">
      <c r="A182" s="22"/>
      <c r="B182" s="159"/>
      <c r="C182" s="160" t="s">
        <v>226</v>
      </c>
      <c r="D182" s="160" t="s">
        <v>132</v>
      </c>
      <c r="E182" s="161" t="s">
        <v>227</v>
      </c>
      <c r="F182" s="162" t="s">
        <v>228</v>
      </c>
      <c r="G182" s="163" t="s">
        <v>192</v>
      </c>
      <c r="H182" s="164" t="n">
        <v>1</v>
      </c>
      <c r="I182" s="165"/>
      <c r="J182" s="166" t="n">
        <f aca="false">ROUND(I182*H182,2)</f>
        <v>0</v>
      </c>
      <c r="K182" s="162"/>
      <c r="L182" s="23"/>
      <c r="M182" s="167"/>
      <c r="N182" s="168" t="s">
        <v>39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0.03</v>
      </c>
      <c r="T182" s="170" t="n">
        <f aca="false">S182*H182</f>
        <v>0.03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137</v>
      </c>
      <c r="AT182" s="171" t="s">
        <v>132</v>
      </c>
      <c r="AU182" s="171" t="s">
        <v>81</v>
      </c>
      <c r="AY182" s="3" t="s">
        <v>129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79</v>
      </c>
      <c r="BK182" s="172" t="n">
        <f aca="false">ROUND(I182*H182,2)</f>
        <v>0</v>
      </c>
      <c r="BL182" s="3" t="s">
        <v>137</v>
      </c>
      <c r="BM182" s="171" t="s">
        <v>229</v>
      </c>
    </row>
    <row r="183" s="173" customFormat="true" ht="12.8" hidden="false" customHeight="false" outlineLevel="0" collapsed="false">
      <c r="B183" s="174"/>
      <c r="D183" s="175" t="s">
        <v>139</v>
      </c>
      <c r="E183" s="176"/>
      <c r="F183" s="177" t="s">
        <v>79</v>
      </c>
      <c r="H183" s="178" t="n">
        <v>1</v>
      </c>
      <c r="I183" s="179"/>
      <c r="L183" s="174"/>
      <c r="M183" s="180"/>
      <c r="N183" s="181"/>
      <c r="O183" s="181"/>
      <c r="P183" s="181"/>
      <c r="Q183" s="181"/>
      <c r="R183" s="181"/>
      <c r="S183" s="181"/>
      <c r="T183" s="182"/>
      <c r="AT183" s="176" t="s">
        <v>139</v>
      </c>
      <c r="AU183" s="176" t="s">
        <v>81</v>
      </c>
      <c r="AV183" s="173" t="s">
        <v>81</v>
      </c>
      <c r="AW183" s="173" t="s">
        <v>31</v>
      </c>
      <c r="AX183" s="173" t="s">
        <v>79</v>
      </c>
      <c r="AY183" s="176" t="s">
        <v>129</v>
      </c>
    </row>
    <row r="184" s="27" customFormat="true" ht="16.5" hidden="false" customHeight="true" outlineLevel="0" collapsed="false">
      <c r="A184" s="22"/>
      <c r="B184" s="159"/>
      <c r="C184" s="160" t="s">
        <v>230</v>
      </c>
      <c r="D184" s="160" t="s">
        <v>132</v>
      </c>
      <c r="E184" s="161" t="s">
        <v>231</v>
      </c>
      <c r="F184" s="162" t="s">
        <v>232</v>
      </c>
      <c r="G184" s="163" t="s">
        <v>143</v>
      </c>
      <c r="H184" s="164" t="n">
        <v>2.4</v>
      </c>
      <c r="I184" s="165"/>
      <c r="J184" s="166" t="n">
        <f aca="false">ROUND(I184*H184,2)</f>
        <v>0</v>
      </c>
      <c r="K184" s="162"/>
      <c r="L184" s="23"/>
      <c r="M184" s="167"/>
      <c r="N184" s="168" t="s">
        <v>39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0.03</v>
      </c>
      <c r="T184" s="170" t="n">
        <f aca="false">S184*H184</f>
        <v>0.072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137</v>
      </c>
      <c r="AT184" s="171" t="s">
        <v>132</v>
      </c>
      <c r="AU184" s="171" t="s">
        <v>81</v>
      </c>
      <c r="AY184" s="3" t="s">
        <v>129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79</v>
      </c>
      <c r="BK184" s="172" t="n">
        <f aca="false">ROUND(I184*H184,2)</f>
        <v>0</v>
      </c>
      <c r="BL184" s="3" t="s">
        <v>137</v>
      </c>
      <c r="BM184" s="171" t="s">
        <v>233</v>
      </c>
    </row>
    <row r="185" s="173" customFormat="true" ht="12.8" hidden="false" customHeight="false" outlineLevel="0" collapsed="false">
      <c r="B185" s="174"/>
      <c r="D185" s="175" t="s">
        <v>139</v>
      </c>
      <c r="E185" s="176"/>
      <c r="F185" s="177" t="s">
        <v>234</v>
      </c>
      <c r="H185" s="178" t="n">
        <v>2.4</v>
      </c>
      <c r="I185" s="179"/>
      <c r="L185" s="174"/>
      <c r="M185" s="180"/>
      <c r="N185" s="181"/>
      <c r="O185" s="181"/>
      <c r="P185" s="181"/>
      <c r="Q185" s="181"/>
      <c r="R185" s="181"/>
      <c r="S185" s="181"/>
      <c r="T185" s="182"/>
      <c r="AT185" s="176" t="s">
        <v>139</v>
      </c>
      <c r="AU185" s="176" t="s">
        <v>81</v>
      </c>
      <c r="AV185" s="173" t="s">
        <v>81</v>
      </c>
      <c r="AW185" s="173" t="s">
        <v>31</v>
      </c>
      <c r="AX185" s="173" t="s">
        <v>79</v>
      </c>
      <c r="AY185" s="176" t="s">
        <v>129</v>
      </c>
    </row>
    <row r="186" s="27" customFormat="true" ht="16.5" hidden="false" customHeight="true" outlineLevel="0" collapsed="false">
      <c r="A186" s="22"/>
      <c r="B186" s="159"/>
      <c r="C186" s="160" t="s">
        <v>6</v>
      </c>
      <c r="D186" s="160" t="s">
        <v>132</v>
      </c>
      <c r="E186" s="161" t="s">
        <v>235</v>
      </c>
      <c r="F186" s="162" t="s">
        <v>236</v>
      </c>
      <c r="G186" s="163" t="s">
        <v>192</v>
      </c>
      <c r="H186" s="164" t="n">
        <v>1</v>
      </c>
      <c r="I186" s="165"/>
      <c r="J186" s="166" t="n">
        <f aca="false">ROUND(I186*H186,2)</f>
        <v>0</v>
      </c>
      <c r="K186" s="162"/>
      <c r="L186" s="23"/>
      <c r="M186" s="167"/>
      <c r="N186" s="168" t="s">
        <v>39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137</v>
      </c>
      <c r="AT186" s="171" t="s">
        <v>132</v>
      </c>
      <c r="AU186" s="171" t="s">
        <v>81</v>
      </c>
      <c r="AY186" s="3" t="s">
        <v>129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79</v>
      </c>
      <c r="BK186" s="172" t="n">
        <f aca="false">ROUND(I186*H186,2)</f>
        <v>0</v>
      </c>
      <c r="BL186" s="3" t="s">
        <v>137</v>
      </c>
      <c r="BM186" s="171" t="s">
        <v>237</v>
      </c>
    </row>
    <row r="187" s="173" customFormat="true" ht="12.8" hidden="false" customHeight="false" outlineLevel="0" collapsed="false">
      <c r="B187" s="174"/>
      <c r="D187" s="175" t="s">
        <v>139</v>
      </c>
      <c r="E187" s="176"/>
      <c r="F187" s="177" t="s">
        <v>79</v>
      </c>
      <c r="H187" s="178" t="n">
        <v>1</v>
      </c>
      <c r="I187" s="179"/>
      <c r="L187" s="174"/>
      <c r="M187" s="180"/>
      <c r="N187" s="181"/>
      <c r="O187" s="181"/>
      <c r="P187" s="181"/>
      <c r="Q187" s="181"/>
      <c r="R187" s="181"/>
      <c r="S187" s="181"/>
      <c r="T187" s="182"/>
      <c r="AT187" s="176" t="s">
        <v>139</v>
      </c>
      <c r="AU187" s="176" t="s">
        <v>81</v>
      </c>
      <c r="AV187" s="173" t="s">
        <v>81</v>
      </c>
      <c r="AW187" s="173" t="s">
        <v>31</v>
      </c>
      <c r="AX187" s="173" t="s">
        <v>74</v>
      </c>
      <c r="AY187" s="176" t="s">
        <v>129</v>
      </c>
    </row>
    <row r="188" s="183" customFormat="true" ht="12.8" hidden="false" customHeight="false" outlineLevel="0" collapsed="false">
      <c r="B188" s="184"/>
      <c r="D188" s="175" t="s">
        <v>139</v>
      </c>
      <c r="E188" s="185"/>
      <c r="F188" s="186" t="s">
        <v>158</v>
      </c>
      <c r="H188" s="187" t="n">
        <v>1</v>
      </c>
      <c r="I188" s="188"/>
      <c r="L188" s="184"/>
      <c r="M188" s="189"/>
      <c r="N188" s="190"/>
      <c r="O188" s="190"/>
      <c r="P188" s="190"/>
      <c r="Q188" s="190"/>
      <c r="R188" s="190"/>
      <c r="S188" s="190"/>
      <c r="T188" s="191"/>
      <c r="AT188" s="185" t="s">
        <v>139</v>
      </c>
      <c r="AU188" s="185" t="s">
        <v>81</v>
      </c>
      <c r="AV188" s="183" t="s">
        <v>137</v>
      </c>
      <c r="AW188" s="183" t="s">
        <v>31</v>
      </c>
      <c r="AX188" s="183" t="s">
        <v>79</v>
      </c>
      <c r="AY188" s="185" t="s">
        <v>129</v>
      </c>
    </row>
    <row r="189" s="27" customFormat="true" ht="16.5" hidden="false" customHeight="true" outlineLevel="0" collapsed="false">
      <c r="A189" s="22"/>
      <c r="B189" s="159"/>
      <c r="C189" s="160" t="s">
        <v>238</v>
      </c>
      <c r="D189" s="160" t="s">
        <v>132</v>
      </c>
      <c r="E189" s="161" t="s">
        <v>239</v>
      </c>
      <c r="F189" s="162" t="s">
        <v>240</v>
      </c>
      <c r="G189" s="163" t="s">
        <v>192</v>
      </c>
      <c r="H189" s="164" t="n">
        <v>1</v>
      </c>
      <c r="I189" s="165"/>
      <c r="J189" s="166" t="n">
        <f aca="false">ROUND(I189*H189,2)</f>
        <v>0</v>
      </c>
      <c r="K189" s="162"/>
      <c r="L189" s="23"/>
      <c r="M189" s="167"/>
      <c r="N189" s="168" t="s">
        <v>39</v>
      </c>
      <c r="O189" s="60"/>
      <c r="P189" s="169" t="n">
        <f aca="false">O189*H189</f>
        <v>0</v>
      </c>
      <c r="Q189" s="169" t="n">
        <v>0</v>
      </c>
      <c r="R189" s="169" t="n">
        <f aca="false">Q189*H189</f>
        <v>0</v>
      </c>
      <c r="S189" s="169" t="n">
        <v>0</v>
      </c>
      <c r="T189" s="170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137</v>
      </c>
      <c r="AT189" s="171" t="s">
        <v>132</v>
      </c>
      <c r="AU189" s="171" t="s">
        <v>81</v>
      </c>
      <c r="AY189" s="3" t="s">
        <v>129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79</v>
      </c>
      <c r="BK189" s="172" t="n">
        <f aca="false">ROUND(I189*H189,2)</f>
        <v>0</v>
      </c>
      <c r="BL189" s="3" t="s">
        <v>137</v>
      </c>
      <c r="BM189" s="171" t="s">
        <v>241</v>
      </c>
    </row>
    <row r="190" s="173" customFormat="true" ht="12.8" hidden="false" customHeight="false" outlineLevel="0" collapsed="false">
      <c r="B190" s="174"/>
      <c r="D190" s="175" t="s">
        <v>139</v>
      </c>
      <c r="E190" s="176"/>
      <c r="F190" s="177" t="s">
        <v>79</v>
      </c>
      <c r="H190" s="178" t="n">
        <v>1</v>
      </c>
      <c r="I190" s="179"/>
      <c r="L190" s="174"/>
      <c r="M190" s="180"/>
      <c r="N190" s="181"/>
      <c r="O190" s="181"/>
      <c r="P190" s="181"/>
      <c r="Q190" s="181"/>
      <c r="R190" s="181"/>
      <c r="S190" s="181"/>
      <c r="T190" s="182"/>
      <c r="AT190" s="176" t="s">
        <v>139</v>
      </c>
      <c r="AU190" s="176" t="s">
        <v>81</v>
      </c>
      <c r="AV190" s="173" t="s">
        <v>81</v>
      </c>
      <c r="AW190" s="173" t="s">
        <v>31</v>
      </c>
      <c r="AX190" s="173" t="s">
        <v>79</v>
      </c>
      <c r="AY190" s="176" t="s">
        <v>129</v>
      </c>
    </row>
    <row r="191" s="27" customFormat="true" ht="16.5" hidden="false" customHeight="true" outlineLevel="0" collapsed="false">
      <c r="A191" s="22"/>
      <c r="B191" s="159"/>
      <c r="C191" s="160" t="s">
        <v>242</v>
      </c>
      <c r="D191" s="160" t="s">
        <v>132</v>
      </c>
      <c r="E191" s="161" t="s">
        <v>243</v>
      </c>
      <c r="F191" s="162" t="s">
        <v>244</v>
      </c>
      <c r="G191" s="163" t="s">
        <v>192</v>
      </c>
      <c r="H191" s="164" t="n">
        <v>1</v>
      </c>
      <c r="I191" s="165"/>
      <c r="J191" s="166" t="n">
        <f aca="false">ROUND(I191*H191,2)</f>
        <v>0</v>
      </c>
      <c r="K191" s="162"/>
      <c r="L191" s="23"/>
      <c r="M191" s="167"/>
      <c r="N191" s="168" t="s">
        <v>39</v>
      </c>
      <c r="O191" s="60"/>
      <c r="P191" s="169" t="n">
        <f aca="false">O191*H191</f>
        <v>0</v>
      </c>
      <c r="Q191" s="169" t="n">
        <v>0</v>
      </c>
      <c r="R191" s="169" t="n">
        <f aca="false">Q191*H191</f>
        <v>0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137</v>
      </c>
      <c r="AT191" s="171" t="s">
        <v>132</v>
      </c>
      <c r="AU191" s="171" t="s">
        <v>81</v>
      </c>
      <c r="AY191" s="3" t="s">
        <v>129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79</v>
      </c>
      <c r="BK191" s="172" t="n">
        <f aca="false">ROUND(I191*H191,2)</f>
        <v>0</v>
      </c>
      <c r="BL191" s="3" t="s">
        <v>137</v>
      </c>
      <c r="BM191" s="171" t="s">
        <v>245</v>
      </c>
    </row>
    <row r="192" s="173" customFormat="true" ht="12.8" hidden="false" customHeight="false" outlineLevel="0" collapsed="false">
      <c r="B192" s="174"/>
      <c r="D192" s="175" t="s">
        <v>139</v>
      </c>
      <c r="E192" s="176"/>
      <c r="F192" s="177" t="s">
        <v>79</v>
      </c>
      <c r="H192" s="178" t="n">
        <v>1</v>
      </c>
      <c r="I192" s="179"/>
      <c r="L192" s="174"/>
      <c r="M192" s="180"/>
      <c r="N192" s="181"/>
      <c r="O192" s="181"/>
      <c r="P192" s="181"/>
      <c r="Q192" s="181"/>
      <c r="R192" s="181"/>
      <c r="S192" s="181"/>
      <c r="T192" s="182"/>
      <c r="AT192" s="176" t="s">
        <v>139</v>
      </c>
      <c r="AU192" s="176" t="s">
        <v>81</v>
      </c>
      <c r="AV192" s="173" t="s">
        <v>81</v>
      </c>
      <c r="AW192" s="173" t="s">
        <v>31</v>
      </c>
      <c r="AX192" s="173" t="s">
        <v>79</v>
      </c>
      <c r="AY192" s="176" t="s">
        <v>129</v>
      </c>
    </row>
    <row r="193" s="27" customFormat="true" ht="21.75" hidden="false" customHeight="true" outlineLevel="0" collapsed="false">
      <c r="A193" s="22"/>
      <c r="B193" s="159"/>
      <c r="C193" s="160" t="s">
        <v>246</v>
      </c>
      <c r="D193" s="160" t="s">
        <v>132</v>
      </c>
      <c r="E193" s="161" t="s">
        <v>247</v>
      </c>
      <c r="F193" s="162" t="s">
        <v>248</v>
      </c>
      <c r="G193" s="163" t="s">
        <v>192</v>
      </c>
      <c r="H193" s="164" t="n">
        <v>2</v>
      </c>
      <c r="I193" s="165"/>
      <c r="J193" s="166" t="n">
        <f aca="false">ROUND(I193*H193,2)</f>
        <v>0</v>
      </c>
      <c r="K193" s="162"/>
      <c r="L193" s="23"/>
      <c r="M193" s="167"/>
      <c r="N193" s="168" t="s">
        <v>39</v>
      </c>
      <c r="O193" s="60"/>
      <c r="P193" s="169" t="n">
        <f aca="false">O193*H193</f>
        <v>0</v>
      </c>
      <c r="Q193" s="169" t="n">
        <v>0</v>
      </c>
      <c r="R193" s="169" t="n">
        <f aca="false">Q193*H193</f>
        <v>0</v>
      </c>
      <c r="S193" s="169" t="n">
        <v>0</v>
      </c>
      <c r="T193" s="170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137</v>
      </c>
      <c r="AT193" s="171" t="s">
        <v>132</v>
      </c>
      <c r="AU193" s="171" t="s">
        <v>81</v>
      </c>
      <c r="AY193" s="3" t="s">
        <v>129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79</v>
      </c>
      <c r="BK193" s="172" t="n">
        <f aca="false">ROUND(I193*H193,2)</f>
        <v>0</v>
      </c>
      <c r="BL193" s="3" t="s">
        <v>137</v>
      </c>
      <c r="BM193" s="171" t="s">
        <v>249</v>
      </c>
    </row>
    <row r="194" s="173" customFormat="true" ht="12.8" hidden="false" customHeight="false" outlineLevel="0" collapsed="false">
      <c r="B194" s="174"/>
      <c r="D194" s="175" t="s">
        <v>139</v>
      </c>
      <c r="E194" s="176"/>
      <c r="F194" s="177" t="s">
        <v>81</v>
      </c>
      <c r="H194" s="178" t="n">
        <v>2</v>
      </c>
      <c r="I194" s="179"/>
      <c r="L194" s="174"/>
      <c r="M194" s="180"/>
      <c r="N194" s="181"/>
      <c r="O194" s="181"/>
      <c r="P194" s="181"/>
      <c r="Q194" s="181"/>
      <c r="R194" s="181"/>
      <c r="S194" s="181"/>
      <c r="T194" s="182"/>
      <c r="AT194" s="176" t="s">
        <v>139</v>
      </c>
      <c r="AU194" s="176" t="s">
        <v>81</v>
      </c>
      <c r="AV194" s="173" t="s">
        <v>81</v>
      </c>
      <c r="AW194" s="173" t="s">
        <v>31</v>
      </c>
      <c r="AX194" s="173" t="s">
        <v>79</v>
      </c>
      <c r="AY194" s="176" t="s">
        <v>129</v>
      </c>
    </row>
    <row r="195" s="27" customFormat="true" ht="16.5" hidden="false" customHeight="true" outlineLevel="0" collapsed="false">
      <c r="A195" s="22"/>
      <c r="B195" s="159"/>
      <c r="C195" s="160" t="s">
        <v>250</v>
      </c>
      <c r="D195" s="160" t="s">
        <v>132</v>
      </c>
      <c r="E195" s="161" t="s">
        <v>251</v>
      </c>
      <c r="F195" s="162" t="s">
        <v>252</v>
      </c>
      <c r="G195" s="163" t="s">
        <v>192</v>
      </c>
      <c r="H195" s="164" t="n">
        <v>1</v>
      </c>
      <c r="I195" s="165"/>
      <c r="J195" s="166" t="n">
        <f aca="false">ROUND(I195*H195,2)</f>
        <v>0</v>
      </c>
      <c r="K195" s="162"/>
      <c r="L195" s="23"/>
      <c r="M195" s="167"/>
      <c r="N195" s="168" t="s">
        <v>39</v>
      </c>
      <c r="O195" s="60"/>
      <c r="P195" s="169" t="n">
        <f aca="false">O195*H195</f>
        <v>0</v>
      </c>
      <c r="Q195" s="169" t="n">
        <v>0</v>
      </c>
      <c r="R195" s="169" t="n">
        <f aca="false">Q195*H195</f>
        <v>0</v>
      </c>
      <c r="S195" s="169" t="n">
        <v>0</v>
      </c>
      <c r="T195" s="170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137</v>
      </c>
      <c r="AT195" s="171" t="s">
        <v>132</v>
      </c>
      <c r="AU195" s="171" t="s">
        <v>81</v>
      </c>
      <c r="AY195" s="3" t="s">
        <v>129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79</v>
      </c>
      <c r="BK195" s="172" t="n">
        <f aca="false">ROUND(I195*H195,2)</f>
        <v>0</v>
      </c>
      <c r="BL195" s="3" t="s">
        <v>137</v>
      </c>
      <c r="BM195" s="171" t="s">
        <v>253</v>
      </c>
    </row>
    <row r="196" s="173" customFormat="true" ht="12.8" hidden="false" customHeight="false" outlineLevel="0" collapsed="false">
      <c r="B196" s="174"/>
      <c r="D196" s="175" t="s">
        <v>139</v>
      </c>
      <c r="E196" s="176"/>
      <c r="F196" s="177" t="s">
        <v>79</v>
      </c>
      <c r="H196" s="178" t="n">
        <v>1</v>
      </c>
      <c r="I196" s="179"/>
      <c r="L196" s="174"/>
      <c r="M196" s="180"/>
      <c r="N196" s="181"/>
      <c r="O196" s="181"/>
      <c r="P196" s="181"/>
      <c r="Q196" s="181"/>
      <c r="R196" s="181"/>
      <c r="S196" s="181"/>
      <c r="T196" s="182"/>
      <c r="AT196" s="176" t="s">
        <v>139</v>
      </c>
      <c r="AU196" s="176" t="s">
        <v>81</v>
      </c>
      <c r="AV196" s="173" t="s">
        <v>81</v>
      </c>
      <c r="AW196" s="173" t="s">
        <v>31</v>
      </c>
      <c r="AX196" s="173" t="s">
        <v>79</v>
      </c>
      <c r="AY196" s="176" t="s">
        <v>129</v>
      </c>
    </row>
    <row r="197" s="27" customFormat="true" ht="16.5" hidden="false" customHeight="true" outlineLevel="0" collapsed="false">
      <c r="A197" s="22"/>
      <c r="B197" s="159"/>
      <c r="C197" s="160" t="s">
        <v>254</v>
      </c>
      <c r="D197" s="160" t="s">
        <v>132</v>
      </c>
      <c r="E197" s="161" t="s">
        <v>255</v>
      </c>
      <c r="F197" s="162" t="s">
        <v>256</v>
      </c>
      <c r="G197" s="163" t="s">
        <v>192</v>
      </c>
      <c r="H197" s="164" t="n">
        <v>2</v>
      </c>
      <c r="I197" s="165"/>
      <c r="J197" s="166" t="n">
        <f aca="false">ROUND(I197*H197,2)</f>
        <v>0</v>
      </c>
      <c r="K197" s="162"/>
      <c r="L197" s="23"/>
      <c r="M197" s="167"/>
      <c r="N197" s="168" t="s">
        <v>39</v>
      </c>
      <c r="O197" s="60"/>
      <c r="P197" s="169" t="n">
        <f aca="false">O197*H197</f>
        <v>0</v>
      </c>
      <c r="Q197" s="169" t="n">
        <v>0</v>
      </c>
      <c r="R197" s="169" t="n">
        <f aca="false">Q197*H197</f>
        <v>0</v>
      </c>
      <c r="S197" s="169" t="n">
        <v>0</v>
      </c>
      <c r="T197" s="170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1" t="s">
        <v>137</v>
      </c>
      <c r="AT197" s="171" t="s">
        <v>132</v>
      </c>
      <c r="AU197" s="171" t="s">
        <v>81</v>
      </c>
      <c r="AY197" s="3" t="s">
        <v>129</v>
      </c>
      <c r="BE197" s="172" t="n">
        <f aca="false">IF(N197="základní",J197,0)</f>
        <v>0</v>
      </c>
      <c r="BF197" s="172" t="n">
        <f aca="false">IF(N197="snížená",J197,0)</f>
        <v>0</v>
      </c>
      <c r="BG197" s="172" t="n">
        <f aca="false">IF(N197="zákl. přenesená",J197,0)</f>
        <v>0</v>
      </c>
      <c r="BH197" s="172" t="n">
        <f aca="false">IF(N197="sníž. přenesená",J197,0)</f>
        <v>0</v>
      </c>
      <c r="BI197" s="172" t="n">
        <f aca="false">IF(N197="nulová",J197,0)</f>
        <v>0</v>
      </c>
      <c r="BJ197" s="3" t="s">
        <v>79</v>
      </c>
      <c r="BK197" s="172" t="n">
        <f aca="false">ROUND(I197*H197,2)</f>
        <v>0</v>
      </c>
      <c r="BL197" s="3" t="s">
        <v>137</v>
      </c>
      <c r="BM197" s="171" t="s">
        <v>257</v>
      </c>
    </row>
    <row r="198" s="173" customFormat="true" ht="12.8" hidden="false" customHeight="false" outlineLevel="0" collapsed="false">
      <c r="B198" s="174"/>
      <c r="D198" s="175" t="s">
        <v>139</v>
      </c>
      <c r="E198" s="176"/>
      <c r="F198" s="177" t="s">
        <v>81</v>
      </c>
      <c r="H198" s="178" t="n">
        <v>2</v>
      </c>
      <c r="I198" s="179"/>
      <c r="L198" s="174"/>
      <c r="M198" s="180"/>
      <c r="N198" s="181"/>
      <c r="O198" s="181"/>
      <c r="P198" s="181"/>
      <c r="Q198" s="181"/>
      <c r="R198" s="181"/>
      <c r="S198" s="181"/>
      <c r="T198" s="182"/>
      <c r="AT198" s="176" t="s">
        <v>139</v>
      </c>
      <c r="AU198" s="176" t="s">
        <v>81</v>
      </c>
      <c r="AV198" s="173" t="s">
        <v>81</v>
      </c>
      <c r="AW198" s="173" t="s">
        <v>31</v>
      </c>
      <c r="AX198" s="173" t="s">
        <v>79</v>
      </c>
      <c r="AY198" s="176" t="s">
        <v>129</v>
      </c>
    </row>
    <row r="199" s="27" customFormat="true" ht="16.5" hidden="false" customHeight="true" outlineLevel="0" collapsed="false">
      <c r="A199" s="22"/>
      <c r="B199" s="159"/>
      <c r="C199" s="160" t="s">
        <v>258</v>
      </c>
      <c r="D199" s="160" t="s">
        <v>132</v>
      </c>
      <c r="E199" s="161" t="s">
        <v>259</v>
      </c>
      <c r="F199" s="162" t="s">
        <v>260</v>
      </c>
      <c r="G199" s="163" t="s">
        <v>192</v>
      </c>
      <c r="H199" s="164" t="n">
        <v>1</v>
      </c>
      <c r="I199" s="165"/>
      <c r="J199" s="166" t="n">
        <f aca="false">ROUND(I199*H199,2)</f>
        <v>0</v>
      </c>
      <c r="K199" s="162"/>
      <c r="L199" s="23"/>
      <c r="M199" s="167"/>
      <c r="N199" s="168" t="s">
        <v>39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</v>
      </c>
      <c r="T199" s="170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137</v>
      </c>
      <c r="AT199" s="171" t="s">
        <v>132</v>
      </c>
      <c r="AU199" s="171" t="s">
        <v>81</v>
      </c>
      <c r="AY199" s="3" t="s">
        <v>129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79</v>
      </c>
      <c r="BK199" s="172" t="n">
        <f aca="false">ROUND(I199*H199,2)</f>
        <v>0</v>
      </c>
      <c r="BL199" s="3" t="s">
        <v>137</v>
      </c>
      <c r="BM199" s="171" t="s">
        <v>261</v>
      </c>
    </row>
    <row r="200" s="173" customFormat="true" ht="12.8" hidden="false" customHeight="false" outlineLevel="0" collapsed="false">
      <c r="B200" s="174"/>
      <c r="D200" s="175" t="s">
        <v>139</v>
      </c>
      <c r="E200" s="176"/>
      <c r="F200" s="177" t="s">
        <v>79</v>
      </c>
      <c r="H200" s="178" t="n">
        <v>1</v>
      </c>
      <c r="I200" s="179"/>
      <c r="L200" s="174"/>
      <c r="M200" s="180"/>
      <c r="N200" s="181"/>
      <c r="O200" s="181"/>
      <c r="P200" s="181"/>
      <c r="Q200" s="181"/>
      <c r="R200" s="181"/>
      <c r="S200" s="181"/>
      <c r="T200" s="182"/>
      <c r="AT200" s="176" t="s">
        <v>139</v>
      </c>
      <c r="AU200" s="176" t="s">
        <v>81</v>
      </c>
      <c r="AV200" s="173" t="s">
        <v>81</v>
      </c>
      <c r="AW200" s="173" t="s">
        <v>31</v>
      </c>
      <c r="AX200" s="173" t="s">
        <v>79</v>
      </c>
      <c r="AY200" s="176" t="s">
        <v>129</v>
      </c>
    </row>
    <row r="201" s="27" customFormat="true" ht="24.15" hidden="false" customHeight="true" outlineLevel="0" collapsed="false">
      <c r="A201" s="22"/>
      <c r="B201" s="159"/>
      <c r="C201" s="160" t="s">
        <v>262</v>
      </c>
      <c r="D201" s="160" t="s">
        <v>132</v>
      </c>
      <c r="E201" s="161" t="s">
        <v>263</v>
      </c>
      <c r="F201" s="162" t="s">
        <v>264</v>
      </c>
      <c r="G201" s="163" t="s">
        <v>143</v>
      </c>
      <c r="H201" s="164" t="n">
        <v>15</v>
      </c>
      <c r="I201" s="165"/>
      <c r="J201" s="166" t="n">
        <f aca="false">ROUND(I201*H201,2)</f>
        <v>0</v>
      </c>
      <c r="K201" s="162" t="s">
        <v>136</v>
      </c>
      <c r="L201" s="23"/>
      <c r="M201" s="167"/>
      <c r="N201" s="168" t="s">
        <v>39</v>
      </c>
      <c r="O201" s="60"/>
      <c r="P201" s="169" t="n">
        <f aca="false">O201*H201</f>
        <v>0</v>
      </c>
      <c r="Q201" s="169" t="n">
        <v>0</v>
      </c>
      <c r="R201" s="169" t="n">
        <f aca="false">Q201*H201</f>
        <v>0</v>
      </c>
      <c r="S201" s="169" t="n">
        <v>0.002</v>
      </c>
      <c r="T201" s="170" t="n">
        <f aca="false">S201*H201</f>
        <v>0.03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137</v>
      </c>
      <c r="AT201" s="171" t="s">
        <v>132</v>
      </c>
      <c r="AU201" s="171" t="s">
        <v>81</v>
      </c>
      <c r="AY201" s="3" t="s">
        <v>129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79</v>
      </c>
      <c r="BK201" s="172" t="n">
        <f aca="false">ROUND(I201*H201,2)</f>
        <v>0</v>
      </c>
      <c r="BL201" s="3" t="s">
        <v>137</v>
      </c>
      <c r="BM201" s="171" t="s">
        <v>265</v>
      </c>
    </row>
    <row r="202" s="27" customFormat="true" ht="24.15" hidden="false" customHeight="true" outlineLevel="0" collapsed="false">
      <c r="A202" s="22"/>
      <c r="B202" s="159"/>
      <c r="C202" s="160" t="s">
        <v>266</v>
      </c>
      <c r="D202" s="160" t="s">
        <v>132</v>
      </c>
      <c r="E202" s="161" t="s">
        <v>267</v>
      </c>
      <c r="F202" s="162" t="s">
        <v>268</v>
      </c>
      <c r="G202" s="163" t="s">
        <v>143</v>
      </c>
      <c r="H202" s="164" t="n">
        <v>4</v>
      </c>
      <c r="I202" s="165"/>
      <c r="J202" s="166" t="n">
        <f aca="false">ROUND(I202*H202,2)</f>
        <v>0</v>
      </c>
      <c r="K202" s="162" t="s">
        <v>136</v>
      </c>
      <c r="L202" s="23"/>
      <c r="M202" s="167"/>
      <c r="N202" s="168" t="s">
        <v>39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0.004</v>
      </c>
      <c r="T202" s="170" t="n">
        <f aca="false">S202*H202</f>
        <v>0.016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137</v>
      </c>
      <c r="AT202" s="171" t="s">
        <v>132</v>
      </c>
      <c r="AU202" s="171" t="s">
        <v>81</v>
      </c>
      <c r="AY202" s="3" t="s">
        <v>129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79</v>
      </c>
      <c r="BK202" s="172" t="n">
        <f aca="false">ROUND(I202*H202,2)</f>
        <v>0</v>
      </c>
      <c r="BL202" s="3" t="s">
        <v>137</v>
      </c>
      <c r="BM202" s="171" t="s">
        <v>269</v>
      </c>
    </row>
    <row r="203" s="27" customFormat="true" ht="24.15" hidden="false" customHeight="true" outlineLevel="0" collapsed="false">
      <c r="A203" s="22"/>
      <c r="B203" s="159"/>
      <c r="C203" s="160" t="s">
        <v>270</v>
      </c>
      <c r="D203" s="160" t="s">
        <v>132</v>
      </c>
      <c r="E203" s="161" t="s">
        <v>271</v>
      </c>
      <c r="F203" s="162" t="s">
        <v>272</v>
      </c>
      <c r="G203" s="163" t="s">
        <v>143</v>
      </c>
      <c r="H203" s="164" t="n">
        <v>4</v>
      </c>
      <c r="I203" s="165"/>
      <c r="J203" s="166" t="n">
        <f aca="false">ROUND(I203*H203,2)</f>
        <v>0</v>
      </c>
      <c r="K203" s="162" t="s">
        <v>136</v>
      </c>
      <c r="L203" s="23"/>
      <c r="M203" s="167"/>
      <c r="N203" s="168" t="s">
        <v>39</v>
      </c>
      <c r="O203" s="60"/>
      <c r="P203" s="169" t="n">
        <f aca="false">O203*H203</f>
        <v>0</v>
      </c>
      <c r="Q203" s="169" t="n">
        <v>0</v>
      </c>
      <c r="R203" s="169" t="n">
        <f aca="false">Q203*H203</f>
        <v>0</v>
      </c>
      <c r="S203" s="169" t="n">
        <v>0.006</v>
      </c>
      <c r="T203" s="170" t="n">
        <f aca="false">S203*H203</f>
        <v>0.024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137</v>
      </c>
      <c r="AT203" s="171" t="s">
        <v>132</v>
      </c>
      <c r="AU203" s="171" t="s">
        <v>81</v>
      </c>
      <c r="AY203" s="3" t="s">
        <v>129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79</v>
      </c>
      <c r="BK203" s="172" t="n">
        <f aca="false">ROUND(I203*H203,2)</f>
        <v>0</v>
      </c>
      <c r="BL203" s="3" t="s">
        <v>137</v>
      </c>
      <c r="BM203" s="171" t="s">
        <v>273</v>
      </c>
    </row>
    <row r="204" s="27" customFormat="true" ht="24.15" hidden="false" customHeight="true" outlineLevel="0" collapsed="false">
      <c r="A204" s="22"/>
      <c r="B204" s="159"/>
      <c r="C204" s="160" t="s">
        <v>274</v>
      </c>
      <c r="D204" s="160" t="s">
        <v>132</v>
      </c>
      <c r="E204" s="161" t="s">
        <v>275</v>
      </c>
      <c r="F204" s="162" t="s">
        <v>276</v>
      </c>
      <c r="G204" s="163" t="s">
        <v>143</v>
      </c>
      <c r="H204" s="164" t="n">
        <v>2</v>
      </c>
      <c r="I204" s="165"/>
      <c r="J204" s="166" t="n">
        <f aca="false">ROUND(I204*H204,2)</f>
        <v>0</v>
      </c>
      <c r="K204" s="162" t="s">
        <v>136</v>
      </c>
      <c r="L204" s="23"/>
      <c r="M204" s="167"/>
      <c r="N204" s="168" t="s">
        <v>39</v>
      </c>
      <c r="O204" s="60"/>
      <c r="P204" s="169" t="n">
        <f aca="false">O204*H204</f>
        <v>0</v>
      </c>
      <c r="Q204" s="169" t="n">
        <v>0</v>
      </c>
      <c r="R204" s="169" t="n">
        <f aca="false">Q204*H204</f>
        <v>0</v>
      </c>
      <c r="S204" s="169" t="n">
        <v>0.04</v>
      </c>
      <c r="T204" s="170" t="n">
        <f aca="false">S204*H204</f>
        <v>0.08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1" t="s">
        <v>137</v>
      </c>
      <c r="AT204" s="171" t="s">
        <v>132</v>
      </c>
      <c r="AU204" s="171" t="s">
        <v>81</v>
      </c>
      <c r="AY204" s="3" t="s">
        <v>129</v>
      </c>
      <c r="BE204" s="172" t="n">
        <f aca="false">IF(N204="základní",J204,0)</f>
        <v>0</v>
      </c>
      <c r="BF204" s="172" t="n">
        <f aca="false">IF(N204="snížená",J204,0)</f>
        <v>0</v>
      </c>
      <c r="BG204" s="172" t="n">
        <f aca="false">IF(N204="zákl. přenesená",J204,0)</f>
        <v>0</v>
      </c>
      <c r="BH204" s="172" t="n">
        <f aca="false">IF(N204="sníž. přenesená",J204,0)</f>
        <v>0</v>
      </c>
      <c r="BI204" s="172" t="n">
        <f aca="false">IF(N204="nulová",J204,0)</f>
        <v>0</v>
      </c>
      <c r="BJ204" s="3" t="s">
        <v>79</v>
      </c>
      <c r="BK204" s="172" t="n">
        <f aca="false">ROUND(I204*H204,2)</f>
        <v>0</v>
      </c>
      <c r="BL204" s="3" t="s">
        <v>137</v>
      </c>
      <c r="BM204" s="171" t="s">
        <v>277</v>
      </c>
    </row>
    <row r="205" s="27" customFormat="true" ht="24.15" hidden="false" customHeight="true" outlineLevel="0" collapsed="false">
      <c r="A205" s="22"/>
      <c r="B205" s="159"/>
      <c r="C205" s="160" t="s">
        <v>278</v>
      </c>
      <c r="D205" s="160" t="s">
        <v>132</v>
      </c>
      <c r="E205" s="161" t="s">
        <v>279</v>
      </c>
      <c r="F205" s="162" t="s">
        <v>280</v>
      </c>
      <c r="G205" s="163" t="s">
        <v>143</v>
      </c>
      <c r="H205" s="164" t="n">
        <v>0.7</v>
      </c>
      <c r="I205" s="165"/>
      <c r="J205" s="166" t="n">
        <f aca="false">ROUND(I205*H205,2)</f>
        <v>0</v>
      </c>
      <c r="K205" s="162" t="s">
        <v>136</v>
      </c>
      <c r="L205" s="23"/>
      <c r="M205" s="167"/>
      <c r="N205" s="168" t="s">
        <v>39</v>
      </c>
      <c r="O205" s="60"/>
      <c r="P205" s="169" t="n">
        <f aca="false">O205*H205</f>
        <v>0</v>
      </c>
      <c r="Q205" s="169" t="n">
        <v>2E-005</v>
      </c>
      <c r="R205" s="169" t="n">
        <f aca="false">Q205*H205</f>
        <v>1.4E-005</v>
      </c>
      <c r="S205" s="169" t="n">
        <v>0.001</v>
      </c>
      <c r="T205" s="170" t="n">
        <f aca="false">S205*H205</f>
        <v>0.0007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137</v>
      </c>
      <c r="AT205" s="171" t="s">
        <v>132</v>
      </c>
      <c r="AU205" s="171" t="s">
        <v>81</v>
      </c>
      <c r="AY205" s="3" t="s">
        <v>129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79</v>
      </c>
      <c r="BK205" s="172" t="n">
        <f aca="false">ROUND(I205*H205,2)</f>
        <v>0</v>
      </c>
      <c r="BL205" s="3" t="s">
        <v>137</v>
      </c>
      <c r="BM205" s="171" t="s">
        <v>281</v>
      </c>
    </row>
    <row r="206" s="173" customFormat="true" ht="12.8" hidden="false" customHeight="false" outlineLevel="0" collapsed="false">
      <c r="B206" s="174"/>
      <c r="D206" s="175" t="s">
        <v>139</v>
      </c>
      <c r="E206" s="176"/>
      <c r="F206" s="177" t="s">
        <v>282</v>
      </c>
      <c r="H206" s="178" t="n">
        <v>0.7</v>
      </c>
      <c r="I206" s="179"/>
      <c r="L206" s="174"/>
      <c r="M206" s="180"/>
      <c r="N206" s="181"/>
      <c r="O206" s="181"/>
      <c r="P206" s="181"/>
      <c r="Q206" s="181"/>
      <c r="R206" s="181"/>
      <c r="S206" s="181"/>
      <c r="T206" s="182"/>
      <c r="AT206" s="176" t="s">
        <v>139</v>
      </c>
      <c r="AU206" s="176" t="s">
        <v>81</v>
      </c>
      <c r="AV206" s="173" t="s">
        <v>81</v>
      </c>
      <c r="AW206" s="173" t="s">
        <v>31</v>
      </c>
      <c r="AX206" s="173" t="s">
        <v>79</v>
      </c>
      <c r="AY206" s="176" t="s">
        <v>129</v>
      </c>
    </row>
    <row r="207" s="27" customFormat="true" ht="37.8" hidden="false" customHeight="true" outlineLevel="0" collapsed="false">
      <c r="A207" s="22"/>
      <c r="B207" s="159"/>
      <c r="C207" s="160" t="s">
        <v>283</v>
      </c>
      <c r="D207" s="160" t="s">
        <v>132</v>
      </c>
      <c r="E207" s="161" t="s">
        <v>284</v>
      </c>
      <c r="F207" s="162" t="s">
        <v>285</v>
      </c>
      <c r="G207" s="163" t="s">
        <v>135</v>
      </c>
      <c r="H207" s="164" t="n">
        <v>5.8</v>
      </c>
      <c r="I207" s="165"/>
      <c r="J207" s="166" t="n">
        <f aca="false">ROUND(I207*H207,2)</f>
        <v>0</v>
      </c>
      <c r="K207" s="162" t="s">
        <v>136</v>
      </c>
      <c r="L207" s="23"/>
      <c r="M207" s="167"/>
      <c r="N207" s="168" t="s">
        <v>39</v>
      </c>
      <c r="O207" s="60"/>
      <c r="P207" s="169" t="n">
        <f aca="false">O207*H207</f>
        <v>0</v>
      </c>
      <c r="Q207" s="169" t="n">
        <v>0</v>
      </c>
      <c r="R207" s="169" t="n">
        <f aca="false">Q207*H207</f>
        <v>0</v>
      </c>
      <c r="S207" s="169" t="n">
        <v>0.004</v>
      </c>
      <c r="T207" s="170" t="n">
        <f aca="false">S207*H207</f>
        <v>0.0232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137</v>
      </c>
      <c r="AT207" s="171" t="s">
        <v>132</v>
      </c>
      <c r="AU207" s="171" t="s">
        <v>81</v>
      </c>
      <c r="AY207" s="3" t="s">
        <v>129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79</v>
      </c>
      <c r="BK207" s="172" t="n">
        <f aca="false">ROUND(I207*H207,2)</f>
        <v>0</v>
      </c>
      <c r="BL207" s="3" t="s">
        <v>137</v>
      </c>
      <c r="BM207" s="171" t="s">
        <v>286</v>
      </c>
    </row>
    <row r="208" s="27" customFormat="true" ht="37.8" hidden="false" customHeight="true" outlineLevel="0" collapsed="false">
      <c r="A208" s="22"/>
      <c r="B208" s="159"/>
      <c r="C208" s="160" t="s">
        <v>287</v>
      </c>
      <c r="D208" s="160" t="s">
        <v>132</v>
      </c>
      <c r="E208" s="161" t="s">
        <v>288</v>
      </c>
      <c r="F208" s="162" t="s">
        <v>289</v>
      </c>
      <c r="G208" s="163" t="s">
        <v>135</v>
      </c>
      <c r="H208" s="164" t="n">
        <v>17.86</v>
      </c>
      <c r="I208" s="165"/>
      <c r="J208" s="166" t="n">
        <f aca="false">ROUND(I208*H208,2)</f>
        <v>0</v>
      </c>
      <c r="K208" s="162" t="s">
        <v>136</v>
      </c>
      <c r="L208" s="23"/>
      <c r="M208" s="167"/>
      <c r="N208" s="168" t="s">
        <v>39</v>
      </c>
      <c r="O208" s="60"/>
      <c r="P208" s="169" t="n">
        <f aca="false">O208*H208</f>
        <v>0</v>
      </c>
      <c r="Q208" s="169" t="n">
        <v>0</v>
      </c>
      <c r="R208" s="169" t="n">
        <f aca="false">Q208*H208</f>
        <v>0</v>
      </c>
      <c r="S208" s="169" t="n">
        <v>0.01</v>
      </c>
      <c r="T208" s="170" t="n">
        <f aca="false">S208*H208</f>
        <v>0.1786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137</v>
      </c>
      <c r="AT208" s="171" t="s">
        <v>132</v>
      </c>
      <c r="AU208" s="171" t="s">
        <v>81</v>
      </c>
      <c r="AY208" s="3" t="s">
        <v>129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79</v>
      </c>
      <c r="BK208" s="172" t="n">
        <f aca="false">ROUND(I208*H208,2)</f>
        <v>0</v>
      </c>
      <c r="BL208" s="3" t="s">
        <v>137</v>
      </c>
      <c r="BM208" s="171" t="s">
        <v>290</v>
      </c>
    </row>
    <row r="209" s="173" customFormat="true" ht="12.8" hidden="false" customHeight="false" outlineLevel="0" collapsed="false">
      <c r="B209" s="174"/>
      <c r="D209" s="175" t="s">
        <v>139</v>
      </c>
      <c r="E209" s="176"/>
      <c r="F209" s="177" t="s">
        <v>291</v>
      </c>
      <c r="H209" s="178" t="n">
        <v>17.86</v>
      </c>
      <c r="I209" s="179"/>
      <c r="L209" s="174"/>
      <c r="M209" s="180"/>
      <c r="N209" s="181"/>
      <c r="O209" s="181"/>
      <c r="P209" s="181"/>
      <c r="Q209" s="181"/>
      <c r="R209" s="181"/>
      <c r="S209" s="181"/>
      <c r="T209" s="182"/>
      <c r="AT209" s="176" t="s">
        <v>139</v>
      </c>
      <c r="AU209" s="176" t="s">
        <v>81</v>
      </c>
      <c r="AV209" s="173" t="s">
        <v>81</v>
      </c>
      <c r="AW209" s="173" t="s">
        <v>31</v>
      </c>
      <c r="AX209" s="173" t="s">
        <v>79</v>
      </c>
      <c r="AY209" s="176" t="s">
        <v>129</v>
      </c>
    </row>
    <row r="210" s="27" customFormat="true" ht="37.8" hidden="false" customHeight="true" outlineLevel="0" collapsed="false">
      <c r="A210" s="22"/>
      <c r="B210" s="159"/>
      <c r="C210" s="160" t="s">
        <v>292</v>
      </c>
      <c r="D210" s="160" t="s">
        <v>132</v>
      </c>
      <c r="E210" s="161" t="s">
        <v>293</v>
      </c>
      <c r="F210" s="162" t="s">
        <v>294</v>
      </c>
      <c r="G210" s="163" t="s">
        <v>135</v>
      </c>
      <c r="H210" s="164" t="n">
        <v>30.75</v>
      </c>
      <c r="I210" s="165"/>
      <c r="J210" s="166" t="n">
        <f aca="false">ROUND(I210*H210,2)</f>
        <v>0</v>
      </c>
      <c r="K210" s="162" t="s">
        <v>136</v>
      </c>
      <c r="L210" s="23"/>
      <c r="M210" s="167"/>
      <c r="N210" s="168" t="s">
        <v>39</v>
      </c>
      <c r="O210" s="60"/>
      <c r="P210" s="169" t="n">
        <f aca="false">O210*H210</f>
        <v>0</v>
      </c>
      <c r="Q210" s="169" t="n">
        <v>0</v>
      </c>
      <c r="R210" s="169" t="n">
        <f aca="false">Q210*H210</f>
        <v>0</v>
      </c>
      <c r="S210" s="169" t="n">
        <v>0.046</v>
      </c>
      <c r="T210" s="170" t="n">
        <f aca="false">S210*H210</f>
        <v>1.4145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137</v>
      </c>
      <c r="AT210" s="171" t="s">
        <v>132</v>
      </c>
      <c r="AU210" s="171" t="s">
        <v>81</v>
      </c>
      <c r="AY210" s="3" t="s">
        <v>129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79</v>
      </c>
      <c r="BK210" s="172" t="n">
        <f aca="false">ROUND(I210*H210,2)</f>
        <v>0</v>
      </c>
      <c r="BL210" s="3" t="s">
        <v>137</v>
      </c>
      <c r="BM210" s="171" t="s">
        <v>295</v>
      </c>
    </row>
    <row r="211" s="173" customFormat="true" ht="12.8" hidden="false" customHeight="false" outlineLevel="0" collapsed="false">
      <c r="B211" s="174"/>
      <c r="D211" s="175" t="s">
        <v>139</v>
      </c>
      <c r="E211" s="176"/>
      <c r="F211" s="177" t="s">
        <v>172</v>
      </c>
      <c r="H211" s="178" t="n">
        <v>30.75</v>
      </c>
      <c r="I211" s="179"/>
      <c r="L211" s="174"/>
      <c r="M211" s="180"/>
      <c r="N211" s="181"/>
      <c r="O211" s="181"/>
      <c r="P211" s="181"/>
      <c r="Q211" s="181"/>
      <c r="R211" s="181"/>
      <c r="S211" s="181"/>
      <c r="T211" s="182"/>
      <c r="AT211" s="176" t="s">
        <v>139</v>
      </c>
      <c r="AU211" s="176" t="s">
        <v>81</v>
      </c>
      <c r="AV211" s="173" t="s">
        <v>81</v>
      </c>
      <c r="AW211" s="173" t="s">
        <v>31</v>
      </c>
      <c r="AX211" s="173" t="s">
        <v>79</v>
      </c>
      <c r="AY211" s="176" t="s">
        <v>129</v>
      </c>
    </row>
    <row r="212" s="27" customFormat="true" ht="24.15" hidden="false" customHeight="true" outlineLevel="0" collapsed="false">
      <c r="A212" s="22"/>
      <c r="B212" s="159"/>
      <c r="C212" s="160" t="s">
        <v>296</v>
      </c>
      <c r="D212" s="160" t="s">
        <v>132</v>
      </c>
      <c r="E212" s="161" t="s">
        <v>297</v>
      </c>
      <c r="F212" s="162" t="s">
        <v>298</v>
      </c>
      <c r="G212" s="163" t="s">
        <v>135</v>
      </c>
      <c r="H212" s="164" t="n">
        <v>30.75</v>
      </c>
      <c r="I212" s="165"/>
      <c r="J212" s="166" t="n">
        <f aca="false">ROUND(I212*H212,2)</f>
        <v>0</v>
      </c>
      <c r="K212" s="162" t="s">
        <v>136</v>
      </c>
      <c r="L212" s="23"/>
      <c r="M212" s="167"/>
      <c r="N212" s="168" t="s">
        <v>39</v>
      </c>
      <c r="O212" s="60"/>
      <c r="P212" s="169" t="n">
        <f aca="false">O212*H212</f>
        <v>0</v>
      </c>
      <c r="Q212" s="169" t="n">
        <v>0</v>
      </c>
      <c r="R212" s="169" t="n">
        <f aca="false">Q212*H212</f>
        <v>0</v>
      </c>
      <c r="S212" s="169" t="n">
        <v>0.068</v>
      </c>
      <c r="T212" s="170" t="n">
        <f aca="false">S212*H212</f>
        <v>2.091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137</v>
      </c>
      <c r="AT212" s="171" t="s">
        <v>132</v>
      </c>
      <c r="AU212" s="171" t="s">
        <v>81</v>
      </c>
      <c r="AY212" s="3" t="s">
        <v>129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79</v>
      </c>
      <c r="BK212" s="172" t="n">
        <f aca="false">ROUND(I212*H212,2)</f>
        <v>0</v>
      </c>
      <c r="BL212" s="3" t="s">
        <v>137</v>
      </c>
      <c r="BM212" s="171" t="s">
        <v>299</v>
      </c>
    </row>
    <row r="213" s="145" customFormat="true" ht="22.8" hidden="false" customHeight="true" outlineLevel="0" collapsed="false">
      <c r="B213" s="146"/>
      <c r="D213" s="147" t="s">
        <v>73</v>
      </c>
      <c r="E213" s="157" t="s">
        <v>300</v>
      </c>
      <c r="F213" s="157" t="s">
        <v>301</v>
      </c>
      <c r="I213" s="149"/>
      <c r="J213" s="158" t="n">
        <f aca="false">BK213</f>
        <v>0</v>
      </c>
      <c r="L213" s="146"/>
      <c r="M213" s="151"/>
      <c r="N213" s="152"/>
      <c r="O213" s="152"/>
      <c r="P213" s="153" t="n">
        <f aca="false">SUM(P214:P218)</f>
        <v>0</v>
      </c>
      <c r="Q213" s="152"/>
      <c r="R213" s="153" t="n">
        <f aca="false">SUM(R214:R218)</f>
        <v>0</v>
      </c>
      <c r="S213" s="152"/>
      <c r="T213" s="154" t="n">
        <f aca="false">SUM(T214:T218)</f>
        <v>0</v>
      </c>
      <c r="AR213" s="147" t="s">
        <v>79</v>
      </c>
      <c r="AT213" s="155" t="s">
        <v>73</v>
      </c>
      <c r="AU213" s="155" t="s">
        <v>79</v>
      </c>
      <c r="AY213" s="147" t="s">
        <v>129</v>
      </c>
      <c r="BK213" s="156" t="n">
        <f aca="false">SUM(BK214:BK218)</f>
        <v>0</v>
      </c>
    </row>
    <row r="214" s="27" customFormat="true" ht="24.15" hidden="false" customHeight="true" outlineLevel="0" collapsed="false">
      <c r="A214" s="22"/>
      <c r="B214" s="159"/>
      <c r="C214" s="160" t="s">
        <v>302</v>
      </c>
      <c r="D214" s="160" t="s">
        <v>132</v>
      </c>
      <c r="E214" s="161" t="s">
        <v>303</v>
      </c>
      <c r="F214" s="162" t="s">
        <v>304</v>
      </c>
      <c r="G214" s="163" t="s">
        <v>305</v>
      </c>
      <c r="H214" s="164" t="n">
        <v>5.116</v>
      </c>
      <c r="I214" s="165"/>
      <c r="J214" s="166" t="n">
        <f aca="false">ROUND(I214*H214,2)</f>
        <v>0</v>
      </c>
      <c r="K214" s="162" t="s">
        <v>136</v>
      </c>
      <c r="L214" s="23"/>
      <c r="M214" s="167"/>
      <c r="N214" s="168" t="s">
        <v>39</v>
      </c>
      <c r="O214" s="60"/>
      <c r="P214" s="169" t="n">
        <f aca="false">O214*H214</f>
        <v>0</v>
      </c>
      <c r="Q214" s="169" t="n">
        <v>0</v>
      </c>
      <c r="R214" s="169" t="n">
        <f aca="false">Q214*H214</f>
        <v>0</v>
      </c>
      <c r="S214" s="169" t="n">
        <v>0</v>
      </c>
      <c r="T214" s="170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137</v>
      </c>
      <c r="AT214" s="171" t="s">
        <v>132</v>
      </c>
      <c r="AU214" s="171" t="s">
        <v>81</v>
      </c>
      <c r="AY214" s="3" t="s">
        <v>129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79</v>
      </c>
      <c r="BK214" s="172" t="n">
        <f aca="false">ROUND(I214*H214,2)</f>
        <v>0</v>
      </c>
      <c r="BL214" s="3" t="s">
        <v>137</v>
      </c>
      <c r="BM214" s="171" t="s">
        <v>306</v>
      </c>
    </row>
    <row r="215" s="27" customFormat="true" ht="24.15" hidden="false" customHeight="true" outlineLevel="0" collapsed="false">
      <c r="A215" s="22"/>
      <c r="B215" s="159"/>
      <c r="C215" s="160" t="s">
        <v>307</v>
      </c>
      <c r="D215" s="160" t="s">
        <v>132</v>
      </c>
      <c r="E215" s="161" t="s">
        <v>308</v>
      </c>
      <c r="F215" s="162" t="s">
        <v>309</v>
      </c>
      <c r="G215" s="163" t="s">
        <v>305</v>
      </c>
      <c r="H215" s="164" t="n">
        <v>5.116</v>
      </c>
      <c r="I215" s="165"/>
      <c r="J215" s="166" t="n">
        <f aca="false">ROUND(I215*H215,2)</f>
        <v>0</v>
      </c>
      <c r="K215" s="162" t="s">
        <v>136</v>
      </c>
      <c r="L215" s="23"/>
      <c r="M215" s="167"/>
      <c r="N215" s="168" t="s">
        <v>39</v>
      </c>
      <c r="O215" s="60"/>
      <c r="P215" s="169" t="n">
        <f aca="false">O215*H215</f>
        <v>0</v>
      </c>
      <c r="Q215" s="169" t="n">
        <v>0</v>
      </c>
      <c r="R215" s="169" t="n">
        <f aca="false">Q215*H215</f>
        <v>0</v>
      </c>
      <c r="S215" s="169" t="n">
        <v>0</v>
      </c>
      <c r="T215" s="170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137</v>
      </c>
      <c r="AT215" s="171" t="s">
        <v>132</v>
      </c>
      <c r="AU215" s="171" t="s">
        <v>81</v>
      </c>
      <c r="AY215" s="3" t="s">
        <v>129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79</v>
      </c>
      <c r="BK215" s="172" t="n">
        <f aca="false">ROUND(I215*H215,2)</f>
        <v>0</v>
      </c>
      <c r="BL215" s="3" t="s">
        <v>137</v>
      </c>
      <c r="BM215" s="171" t="s">
        <v>310</v>
      </c>
    </row>
    <row r="216" s="27" customFormat="true" ht="24.15" hidden="false" customHeight="true" outlineLevel="0" collapsed="false">
      <c r="A216" s="22"/>
      <c r="B216" s="159"/>
      <c r="C216" s="160" t="s">
        <v>311</v>
      </c>
      <c r="D216" s="160" t="s">
        <v>132</v>
      </c>
      <c r="E216" s="161" t="s">
        <v>312</v>
      </c>
      <c r="F216" s="162" t="s">
        <v>313</v>
      </c>
      <c r="G216" s="163" t="s">
        <v>305</v>
      </c>
      <c r="H216" s="164" t="n">
        <v>76.74</v>
      </c>
      <c r="I216" s="165"/>
      <c r="J216" s="166" t="n">
        <f aca="false">ROUND(I216*H216,2)</f>
        <v>0</v>
      </c>
      <c r="K216" s="162" t="s">
        <v>136</v>
      </c>
      <c r="L216" s="23"/>
      <c r="M216" s="167"/>
      <c r="N216" s="168" t="s">
        <v>39</v>
      </c>
      <c r="O216" s="60"/>
      <c r="P216" s="169" t="n">
        <f aca="false">O216*H216</f>
        <v>0</v>
      </c>
      <c r="Q216" s="169" t="n">
        <v>0</v>
      </c>
      <c r="R216" s="169" t="n">
        <f aca="false">Q216*H216</f>
        <v>0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137</v>
      </c>
      <c r="AT216" s="171" t="s">
        <v>132</v>
      </c>
      <c r="AU216" s="171" t="s">
        <v>81</v>
      </c>
      <c r="AY216" s="3" t="s">
        <v>129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79</v>
      </c>
      <c r="BK216" s="172" t="n">
        <f aca="false">ROUND(I216*H216,2)</f>
        <v>0</v>
      </c>
      <c r="BL216" s="3" t="s">
        <v>137</v>
      </c>
      <c r="BM216" s="171" t="s">
        <v>314</v>
      </c>
    </row>
    <row r="217" s="173" customFormat="true" ht="12.8" hidden="false" customHeight="false" outlineLevel="0" collapsed="false">
      <c r="B217" s="174"/>
      <c r="D217" s="175" t="s">
        <v>139</v>
      </c>
      <c r="F217" s="177" t="s">
        <v>315</v>
      </c>
      <c r="H217" s="178" t="n">
        <v>76.74</v>
      </c>
      <c r="I217" s="179"/>
      <c r="L217" s="174"/>
      <c r="M217" s="180"/>
      <c r="N217" s="181"/>
      <c r="O217" s="181"/>
      <c r="P217" s="181"/>
      <c r="Q217" s="181"/>
      <c r="R217" s="181"/>
      <c r="S217" s="181"/>
      <c r="T217" s="182"/>
      <c r="AT217" s="176" t="s">
        <v>139</v>
      </c>
      <c r="AU217" s="176" t="s">
        <v>81</v>
      </c>
      <c r="AV217" s="173" t="s">
        <v>81</v>
      </c>
      <c r="AW217" s="173" t="s">
        <v>2</v>
      </c>
      <c r="AX217" s="173" t="s">
        <v>79</v>
      </c>
      <c r="AY217" s="176" t="s">
        <v>129</v>
      </c>
    </row>
    <row r="218" s="27" customFormat="true" ht="49.05" hidden="false" customHeight="true" outlineLevel="0" collapsed="false">
      <c r="A218" s="22"/>
      <c r="B218" s="159"/>
      <c r="C218" s="160" t="s">
        <v>316</v>
      </c>
      <c r="D218" s="160" t="s">
        <v>132</v>
      </c>
      <c r="E218" s="161" t="s">
        <v>317</v>
      </c>
      <c r="F218" s="162" t="s">
        <v>318</v>
      </c>
      <c r="G218" s="163" t="s">
        <v>305</v>
      </c>
      <c r="H218" s="164" t="n">
        <v>5.116</v>
      </c>
      <c r="I218" s="165"/>
      <c r="J218" s="166" t="n">
        <f aca="false">ROUND(I218*H218,2)</f>
        <v>0</v>
      </c>
      <c r="K218" s="162" t="s">
        <v>136</v>
      </c>
      <c r="L218" s="23"/>
      <c r="M218" s="167"/>
      <c r="N218" s="168" t="s">
        <v>39</v>
      </c>
      <c r="O218" s="60"/>
      <c r="P218" s="169" t="n">
        <f aca="false">O218*H218</f>
        <v>0</v>
      </c>
      <c r="Q218" s="169" t="n">
        <v>0</v>
      </c>
      <c r="R218" s="169" t="n">
        <f aca="false">Q218*H218</f>
        <v>0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137</v>
      </c>
      <c r="AT218" s="171" t="s">
        <v>132</v>
      </c>
      <c r="AU218" s="171" t="s">
        <v>81</v>
      </c>
      <c r="AY218" s="3" t="s">
        <v>129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79</v>
      </c>
      <c r="BK218" s="172" t="n">
        <f aca="false">ROUND(I218*H218,2)</f>
        <v>0</v>
      </c>
      <c r="BL218" s="3" t="s">
        <v>137</v>
      </c>
      <c r="BM218" s="171" t="s">
        <v>319</v>
      </c>
    </row>
    <row r="219" s="145" customFormat="true" ht="22.8" hidden="false" customHeight="true" outlineLevel="0" collapsed="false">
      <c r="B219" s="146"/>
      <c r="D219" s="147" t="s">
        <v>73</v>
      </c>
      <c r="E219" s="157" t="s">
        <v>320</v>
      </c>
      <c r="F219" s="157" t="s">
        <v>321</v>
      </c>
      <c r="I219" s="149"/>
      <c r="J219" s="158" t="n">
        <f aca="false">BK219</f>
        <v>0</v>
      </c>
      <c r="L219" s="146"/>
      <c r="M219" s="151"/>
      <c r="N219" s="152"/>
      <c r="O219" s="152"/>
      <c r="P219" s="153" t="n">
        <f aca="false">P220</f>
        <v>0</v>
      </c>
      <c r="Q219" s="152"/>
      <c r="R219" s="153" t="n">
        <f aca="false">R220</f>
        <v>0</v>
      </c>
      <c r="S219" s="152"/>
      <c r="T219" s="154" t="n">
        <f aca="false">T220</f>
        <v>0</v>
      </c>
      <c r="AR219" s="147" t="s">
        <v>79</v>
      </c>
      <c r="AT219" s="155" t="s">
        <v>73</v>
      </c>
      <c r="AU219" s="155" t="s">
        <v>79</v>
      </c>
      <c r="AY219" s="147" t="s">
        <v>129</v>
      </c>
      <c r="BK219" s="156" t="n">
        <f aca="false">BK220</f>
        <v>0</v>
      </c>
    </row>
    <row r="220" s="27" customFormat="true" ht="24.15" hidden="false" customHeight="true" outlineLevel="0" collapsed="false">
      <c r="A220" s="22"/>
      <c r="B220" s="159"/>
      <c r="C220" s="160" t="s">
        <v>322</v>
      </c>
      <c r="D220" s="160" t="s">
        <v>132</v>
      </c>
      <c r="E220" s="161" t="s">
        <v>323</v>
      </c>
      <c r="F220" s="162" t="s">
        <v>324</v>
      </c>
      <c r="G220" s="163" t="s">
        <v>305</v>
      </c>
      <c r="H220" s="164" t="n">
        <v>1.95</v>
      </c>
      <c r="I220" s="165"/>
      <c r="J220" s="166" t="n">
        <f aca="false">ROUND(I220*H220,2)</f>
        <v>0</v>
      </c>
      <c r="K220" s="162" t="s">
        <v>136</v>
      </c>
      <c r="L220" s="23"/>
      <c r="M220" s="167"/>
      <c r="N220" s="168" t="s">
        <v>39</v>
      </c>
      <c r="O220" s="60"/>
      <c r="P220" s="169" t="n">
        <f aca="false">O220*H220</f>
        <v>0</v>
      </c>
      <c r="Q220" s="169" t="n">
        <v>0</v>
      </c>
      <c r="R220" s="169" t="n">
        <f aca="false">Q220*H220</f>
        <v>0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137</v>
      </c>
      <c r="AT220" s="171" t="s">
        <v>132</v>
      </c>
      <c r="AU220" s="171" t="s">
        <v>81</v>
      </c>
      <c r="AY220" s="3" t="s">
        <v>129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79</v>
      </c>
      <c r="BK220" s="172" t="n">
        <f aca="false">ROUND(I220*H220,2)</f>
        <v>0</v>
      </c>
      <c r="BL220" s="3" t="s">
        <v>137</v>
      </c>
      <c r="BM220" s="171" t="s">
        <v>325</v>
      </c>
    </row>
    <row r="221" s="145" customFormat="true" ht="25.9" hidden="false" customHeight="true" outlineLevel="0" collapsed="false">
      <c r="B221" s="146"/>
      <c r="D221" s="147" t="s">
        <v>73</v>
      </c>
      <c r="E221" s="148" t="s">
        <v>326</v>
      </c>
      <c r="F221" s="148" t="s">
        <v>327</v>
      </c>
      <c r="I221" s="149"/>
      <c r="J221" s="150" t="n">
        <f aca="false">BK221</f>
        <v>0</v>
      </c>
      <c r="L221" s="146"/>
      <c r="M221" s="151"/>
      <c r="N221" s="152"/>
      <c r="O221" s="152"/>
      <c r="P221" s="153" t="n">
        <f aca="false">P222+P228+P234+P254+P258+P265+P273+P300+P309+P317+P320+P342+P363+P373</f>
        <v>0</v>
      </c>
      <c r="Q221" s="152"/>
      <c r="R221" s="153" t="n">
        <f aca="false">R222+R228+R234+R254+R258+R265+R273+R300+R309+R317+R320+R342+R363+R373</f>
        <v>1.5461044</v>
      </c>
      <c r="S221" s="152"/>
      <c r="T221" s="154" t="n">
        <f aca="false">T222+T228+T234+T254+T258+T265+T273+T300+T309+T317+T320+T342+T363+T373</f>
        <v>0.1329446</v>
      </c>
      <c r="AR221" s="147" t="s">
        <v>81</v>
      </c>
      <c r="AT221" s="155" t="s">
        <v>73</v>
      </c>
      <c r="AU221" s="155" t="s">
        <v>74</v>
      </c>
      <c r="AY221" s="147" t="s">
        <v>129</v>
      </c>
      <c r="BK221" s="156" t="n">
        <f aca="false">BK222+BK228+BK234+BK254+BK258+BK265+BK273+BK300+BK309+BK317+BK320+BK342+BK363+BK373</f>
        <v>0</v>
      </c>
    </row>
    <row r="222" s="145" customFormat="true" ht="22.8" hidden="false" customHeight="true" outlineLevel="0" collapsed="false">
      <c r="B222" s="146"/>
      <c r="D222" s="147" t="s">
        <v>73</v>
      </c>
      <c r="E222" s="157" t="s">
        <v>328</v>
      </c>
      <c r="F222" s="157" t="s">
        <v>329</v>
      </c>
      <c r="I222" s="149"/>
      <c r="J222" s="158" t="n">
        <f aca="false">BK222</f>
        <v>0</v>
      </c>
      <c r="L222" s="146"/>
      <c r="M222" s="151"/>
      <c r="N222" s="152"/>
      <c r="O222" s="152"/>
      <c r="P222" s="153" t="n">
        <f aca="false">SUM(P223:P227)</f>
        <v>0</v>
      </c>
      <c r="Q222" s="152"/>
      <c r="R222" s="153" t="n">
        <f aca="false">SUM(R223:R227)</f>
        <v>0</v>
      </c>
      <c r="S222" s="152"/>
      <c r="T222" s="154" t="n">
        <f aca="false">SUM(T223:T227)</f>
        <v>0</v>
      </c>
      <c r="AR222" s="147" t="s">
        <v>81</v>
      </c>
      <c r="AT222" s="155" t="s">
        <v>73</v>
      </c>
      <c r="AU222" s="155" t="s">
        <v>79</v>
      </c>
      <c r="AY222" s="147" t="s">
        <v>129</v>
      </c>
      <c r="BK222" s="156" t="n">
        <f aca="false">SUM(BK223:BK227)</f>
        <v>0</v>
      </c>
    </row>
    <row r="223" s="27" customFormat="true" ht="24.15" hidden="false" customHeight="true" outlineLevel="0" collapsed="false">
      <c r="A223" s="22"/>
      <c r="B223" s="159"/>
      <c r="C223" s="160" t="s">
        <v>330</v>
      </c>
      <c r="D223" s="160" t="s">
        <v>132</v>
      </c>
      <c r="E223" s="161" t="s">
        <v>331</v>
      </c>
      <c r="F223" s="162" t="s">
        <v>332</v>
      </c>
      <c r="G223" s="163" t="s">
        <v>333</v>
      </c>
      <c r="H223" s="164" t="n">
        <v>1</v>
      </c>
      <c r="I223" s="165"/>
      <c r="J223" s="166" t="n">
        <f aca="false">ROUND(I223*H223,2)</f>
        <v>0</v>
      </c>
      <c r="K223" s="162"/>
      <c r="L223" s="23"/>
      <c r="M223" s="167"/>
      <c r="N223" s="168" t="s">
        <v>39</v>
      </c>
      <c r="O223" s="60"/>
      <c r="P223" s="169" t="n">
        <f aca="false">O223*H223</f>
        <v>0</v>
      </c>
      <c r="Q223" s="169" t="n">
        <v>0</v>
      </c>
      <c r="R223" s="169" t="n">
        <f aca="false">Q223*H223</f>
        <v>0</v>
      </c>
      <c r="S223" s="169" t="n">
        <v>0</v>
      </c>
      <c r="T223" s="170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213</v>
      </c>
      <c r="AT223" s="171" t="s">
        <v>132</v>
      </c>
      <c r="AU223" s="171" t="s">
        <v>81</v>
      </c>
      <c r="AY223" s="3" t="s">
        <v>129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79</v>
      </c>
      <c r="BK223" s="172" t="n">
        <f aca="false">ROUND(I223*H223,2)</f>
        <v>0</v>
      </c>
      <c r="BL223" s="3" t="s">
        <v>213</v>
      </c>
      <c r="BM223" s="171" t="s">
        <v>334</v>
      </c>
    </row>
    <row r="224" s="173" customFormat="true" ht="12.8" hidden="false" customHeight="false" outlineLevel="0" collapsed="false">
      <c r="B224" s="174"/>
      <c r="D224" s="175" t="s">
        <v>139</v>
      </c>
      <c r="E224" s="176"/>
      <c r="F224" s="177" t="s">
        <v>79</v>
      </c>
      <c r="H224" s="178" t="n">
        <v>1</v>
      </c>
      <c r="I224" s="179"/>
      <c r="L224" s="174"/>
      <c r="M224" s="180"/>
      <c r="N224" s="181"/>
      <c r="O224" s="181"/>
      <c r="P224" s="181"/>
      <c r="Q224" s="181"/>
      <c r="R224" s="181"/>
      <c r="S224" s="181"/>
      <c r="T224" s="182"/>
      <c r="AT224" s="176" t="s">
        <v>139</v>
      </c>
      <c r="AU224" s="176" t="s">
        <v>81</v>
      </c>
      <c r="AV224" s="173" t="s">
        <v>81</v>
      </c>
      <c r="AW224" s="173" t="s">
        <v>31</v>
      </c>
      <c r="AX224" s="173" t="s">
        <v>79</v>
      </c>
      <c r="AY224" s="176" t="s">
        <v>129</v>
      </c>
    </row>
    <row r="225" s="27" customFormat="true" ht="16.5" hidden="false" customHeight="true" outlineLevel="0" collapsed="false">
      <c r="A225" s="22"/>
      <c r="B225" s="159"/>
      <c r="C225" s="160" t="s">
        <v>335</v>
      </c>
      <c r="D225" s="160" t="s">
        <v>132</v>
      </c>
      <c r="E225" s="161" t="s">
        <v>336</v>
      </c>
      <c r="F225" s="162" t="s">
        <v>337</v>
      </c>
      <c r="G225" s="163" t="s">
        <v>333</v>
      </c>
      <c r="H225" s="164" t="n">
        <v>1</v>
      </c>
      <c r="I225" s="165"/>
      <c r="J225" s="166" t="n">
        <f aca="false">ROUND(I225*H225,2)</f>
        <v>0</v>
      </c>
      <c r="K225" s="162"/>
      <c r="L225" s="23"/>
      <c r="M225" s="167"/>
      <c r="N225" s="168" t="s">
        <v>39</v>
      </c>
      <c r="O225" s="60"/>
      <c r="P225" s="169" t="n">
        <f aca="false">O225*H225</f>
        <v>0</v>
      </c>
      <c r="Q225" s="169" t="n">
        <v>0</v>
      </c>
      <c r="R225" s="169" t="n">
        <f aca="false">Q225*H225</f>
        <v>0</v>
      </c>
      <c r="S225" s="169" t="n">
        <v>0</v>
      </c>
      <c r="T225" s="170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1" t="s">
        <v>213</v>
      </c>
      <c r="AT225" s="171" t="s">
        <v>132</v>
      </c>
      <c r="AU225" s="171" t="s">
        <v>81</v>
      </c>
      <c r="AY225" s="3" t="s">
        <v>129</v>
      </c>
      <c r="BE225" s="172" t="n">
        <f aca="false">IF(N225="základní",J225,0)</f>
        <v>0</v>
      </c>
      <c r="BF225" s="172" t="n">
        <f aca="false">IF(N225="snížená",J225,0)</f>
        <v>0</v>
      </c>
      <c r="BG225" s="172" t="n">
        <f aca="false">IF(N225="zákl. přenesená",J225,0)</f>
        <v>0</v>
      </c>
      <c r="BH225" s="172" t="n">
        <f aca="false">IF(N225="sníž. přenesená",J225,0)</f>
        <v>0</v>
      </c>
      <c r="BI225" s="172" t="n">
        <f aca="false">IF(N225="nulová",J225,0)</f>
        <v>0</v>
      </c>
      <c r="BJ225" s="3" t="s">
        <v>79</v>
      </c>
      <c r="BK225" s="172" t="n">
        <f aca="false">ROUND(I225*H225,2)</f>
        <v>0</v>
      </c>
      <c r="BL225" s="3" t="s">
        <v>213</v>
      </c>
      <c r="BM225" s="171" t="s">
        <v>338</v>
      </c>
    </row>
    <row r="226" s="173" customFormat="true" ht="12.8" hidden="false" customHeight="false" outlineLevel="0" collapsed="false">
      <c r="B226" s="174"/>
      <c r="D226" s="175" t="s">
        <v>139</v>
      </c>
      <c r="E226" s="176"/>
      <c r="F226" s="177" t="s">
        <v>79</v>
      </c>
      <c r="H226" s="178" t="n">
        <v>1</v>
      </c>
      <c r="I226" s="179"/>
      <c r="L226" s="174"/>
      <c r="M226" s="180"/>
      <c r="N226" s="181"/>
      <c r="O226" s="181"/>
      <c r="P226" s="181"/>
      <c r="Q226" s="181"/>
      <c r="R226" s="181"/>
      <c r="S226" s="181"/>
      <c r="T226" s="182"/>
      <c r="AT226" s="176" t="s">
        <v>139</v>
      </c>
      <c r="AU226" s="176" t="s">
        <v>81</v>
      </c>
      <c r="AV226" s="173" t="s">
        <v>81</v>
      </c>
      <c r="AW226" s="173" t="s">
        <v>31</v>
      </c>
      <c r="AX226" s="173" t="s">
        <v>79</v>
      </c>
      <c r="AY226" s="176" t="s">
        <v>129</v>
      </c>
    </row>
    <row r="227" s="27" customFormat="true" ht="24.15" hidden="false" customHeight="true" outlineLevel="0" collapsed="false">
      <c r="A227" s="22"/>
      <c r="B227" s="159"/>
      <c r="C227" s="160" t="s">
        <v>339</v>
      </c>
      <c r="D227" s="160" t="s">
        <v>132</v>
      </c>
      <c r="E227" s="161" t="s">
        <v>340</v>
      </c>
      <c r="F227" s="162" t="s">
        <v>341</v>
      </c>
      <c r="G227" s="163" t="s">
        <v>342</v>
      </c>
      <c r="H227" s="202"/>
      <c r="I227" s="165"/>
      <c r="J227" s="166" t="n">
        <f aca="false">ROUND(I227*H227,2)</f>
        <v>0</v>
      </c>
      <c r="K227" s="162" t="s">
        <v>136</v>
      </c>
      <c r="L227" s="23"/>
      <c r="M227" s="167"/>
      <c r="N227" s="168" t="s">
        <v>39</v>
      </c>
      <c r="O227" s="60"/>
      <c r="P227" s="169" t="n">
        <f aca="false">O227*H227</f>
        <v>0</v>
      </c>
      <c r="Q227" s="169" t="n">
        <v>0</v>
      </c>
      <c r="R227" s="169" t="n">
        <f aca="false">Q227*H227</f>
        <v>0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213</v>
      </c>
      <c r="AT227" s="171" t="s">
        <v>132</v>
      </c>
      <c r="AU227" s="171" t="s">
        <v>81</v>
      </c>
      <c r="AY227" s="3" t="s">
        <v>129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79</v>
      </c>
      <c r="BK227" s="172" t="n">
        <f aca="false">ROUND(I227*H227,2)</f>
        <v>0</v>
      </c>
      <c r="BL227" s="3" t="s">
        <v>213</v>
      </c>
      <c r="BM227" s="171" t="s">
        <v>343</v>
      </c>
    </row>
    <row r="228" s="145" customFormat="true" ht="22.8" hidden="false" customHeight="true" outlineLevel="0" collapsed="false">
      <c r="B228" s="146"/>
      <c r="D228" s="147" t="s">
        <v>73</v>
      </c>
      <c r="E228" s="157" t="s">
        <v>344</v>
      </c>
      <c r="F228" s="157" t="s">
        <v>345</v>
      </c>
      <c r="I228" s="149"/>
      <c r="J228" s="158" t="n">
        <f aca="false">BK228</f>
        <v>0</v>
      </c>
      <c r="L228" s="146"/>
      <c r="M228" s="151"/>
      <c r="N228" s="152"/>
      <c r="O228" s="152"/>
      <c r="P228" s="153" t="n">
        <f aca="false">SUM(P229:P233)</f>
        <v>0</v>
      </c>
      <c r="Q228" s="152"/>
      <c r="R228" s="153" t="n">
        <f aca="false">SUM(R229:R233)</f>
        <v>0.005</v>
      </c>
      <c r="S228" s="152"/>
      <c r="T228" s="154" t="n">
        <f aca="false">SUM(T229:T233)</f>
        <v>0</v>
      </c>
      <c r="AR228" s="147" t="s">
        <v>81</v>
      </c>
      <c r="AT228" s="155" t="s">
        <v>73</v>
      </c>
      <c r="AU228" s="155" t="s">
        <v>79</v>
      </c>
      <c r="AY228" s="147" t="s">
        <v>129</v>
      </c>
      <c r="BK228" s="156" t="n">
        <f aca="false">SUM(BK229:BK233)</f>
        <v>0</v>
      </c>
    </row>
    <row r="229" s="27" customFormat="true" ht="24.15" hidden="false" customHeight="true" outlineLevel="0" collapsed="false">
      <c r="A229" s="22"/>
      <c r="B229" s="159"/>
      <c r="C229" s="160" t="s">
        <v>346</v>
      </c>
      <c r="D229" s="160" t="s">
        <v>132</v>
      </c>
      <c r="E229" s="161" t="s">
        <v>347</v>
      </c>
      <c r="F229" s="162" t="s">
        <v>348</v>
      </c>
      <c r="G229" s="163" t="s">
        <v>143</v>
      </c>
      <c r="H229" s="164" t="n">
        <v>10</v>
      </c>
      <c r="I229" s="165"/>
      <c r="J229" s="166" t="n">
        <f aca="false">ROUND(I229*H229,2)</f>
        <v>0</v>
      </c>
      <c r="K229" s="162" t="s">
        <v>136</v>
      </c>
      <c r="L229" s="23"/>
      <c r="M229" s="167"/>
      <c r="N229" s="168" t="s">
        <v>39</v>
      </c>
      <c r="O229" s="60"/>
      <c r="P229" s="169" t="n">
        <f aca="false">O229*H229</f>
        <v>0</v>
      </c>
      <c r="Q229" s="169" t="n">
        <v>0.00019</v>
      </c>
      <c r="R229" s="169" t="n">
        <f aca="false">Q229*H229</f>
        <v>0.0019</v>
      </c>
      <c r="S229" s="169" t="n">
        <v>0</v>
      </c>
      <c r="T229" s="170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213</v>
      </c>
      <c r="AT229" s="171" t="s">
        <v>132</v>
      </c>
      <c r="AU229" s="171" t="s">
        <v>81</v>
      </c>
      <c r="AY229" s="3" t="s">
        <v>129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79</v>
      </c>
      <c r="BK229" s="172" t="n">
        <f aca="false">ROUND(I229*H229,2)</f>
        <v>0</v>
      </c>
      <c r="BL229" s="3" t="s">
        <v>213</v>
      </c>
      <c r="BM229" s="171" t="s">
        <v>349</v>
      </c>
    </row>
    <row r="230" s="27" customFormat="true" ht="21.75" hidden="false" customHeight="true" outlineLevel="0" collapsed="false">
      <c r="A230" s="22"/>
      <c r="B230" s="159"/>
      <c r="C230" s="160" t="s">
        <v>350</v>
      </c>
      <c r="D230" s="160" t="s">
        <v>132</v>
      </c>
      <c r="E230" s="161" t="s">
        <v>351</v>
      </c>
      <c r="F230" s="162" t="s">
        <v>352</v>
      </c>
      <c r="G230" s="163" t="s">
        <v>143</v>
      </c>
      <c r="H230" s="164" t="n">
        <v>10</v>
      </c>
      <c r="I230" s="165"/>
      <c r="J230" s="166" t="n">
        <f aca="false">ROUND(I230*H230,2)</f>
        <v>0</v>
      </c>
      <c r="K230" s="162" t="s">
        <v>136</v>
      </c>
      <c r="L230" s="23"/>
      <c r="M230" s="167"/>
      <c r="N230" s="168" t="s">
        <v>39</v>
      </c>
      <c r="O230" s="60"/>
      <c r="P230" s="169" t="n">
        <f aca="false">O230*H230</f>
        <v>0</v>
      </c>
      <c r="Q230" s="169" t="n">
        <v>1E-005</v>
      </c>
      <c r="R230" s="169" t="n">
        <f aca="false">Q230*H230</f>
        <v>0.0001</v>
      </c>
      <c r="S230" s="169" t="n">
        <v>0</v>
      </c>
      <c r="T230" s="170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213</v>
      </c>
      <c r="AT230" s="171" t="s">
        <v>132</v>
      </c>
      <c r="AU230" s="171" t="s">
        <v>81</v>
      </c>
      <c r="AY230" s="3" t="s">
        <v>129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79</v>
      </c>
      <c r="BK230" s="172" t="n">
        <f aca="false">ROUND(I230*H230,2)</f>
        <v>0</v>
      </c>
      <c r="BL230" s="3" t="s">
        <v>213</v>
      </c>
      <c r="BM230" s="171" t="s">
        <v>353</v>
      </c>
    </row>
    <row r="231" s="27" customFormat="true" ht="24.15" hidden="false" customHeight="true" outlineLevel="0" collapsed="false">
      <c r="A231" s="22"/>
      <c r="B231" s="159"/>
      <c r="C231" s="160" t="s">
        <v>354</v>
      </c>
      <c r="D231" s="160" t="s">
        <v>132</v>
      </c>
      <c r="E231" s="161" t="s">
        <v>355</v>
      </c>
      <c r="F231" s="162" t="s">
        <v>356</v>
      </c>
      <c r="G231" s="163" t="s">
        <v>333</v>
      </c>
      <c r="H231" s="164" t="n">
        <v>3</v>
      </c>
      <c r="I231" s="165"/>
      <c r="J231" s="166" t="n">
        <f aca="false">ROUND(I231*H231,2)</f>
        <v>0</v>
      </c>
      <c r="K231" s="162"/>
      <c r="L231" s="23"/>
      <c r="M231" s="167"/>
      <c r="N231" s="168" t="s">
        <v>39</v>
      </c>
      <c r="O231" s="60"/>
      <c r="P231" s="169" t="n">
        <f aca="false">O231*H231</f>
        <v>0</v>
      </c>
      <c r="Q231" s="169" t="n">
        <v>0.00075</v>
      </c>
      <c r="R231" s="169" t="n">
        <f aca="false">Q231*H231</f>
        <v>0.00225</v>
      </c>
      <c r="S231" s="169" t="n">
        <v>0</v>
      </c>
      <c r="T231" s="170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213</v>
      </c>
      <c r="AT231" s="171" t="s">
        <v>132</v>
      </c>
      <c r="AU231" s="171" t="s">
        <v>81</v>
      </c>
      <c r="AY231" s="3" t="s">
        <v>129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79</v>
      </c>
      <c r="BK231" s="172" t="n">
        <f aca="false">ROUND(I231*H231,2)</f>
        <v>0</v>
      </c>
      <c r="BL231" s="3" t="s">
        <v>213</v>
      </c>
      <c r="BM231" s="171" t="s">
        <v>357</v>
      </c>
    </row>
    <row r="232" s="27" customFormat="true" ht="16.5" hidden="false" customHeight="true" outlineLevel="0" collapsed="false">
      <c r="A232" s="22"/>
      <c r="B232" s="159"/>
      <c r="C232" s="160" t="s">
        <v>358</v>
      </c>
      <c r="D232" s="160" t="s">
        <v>132</v>
      </c>
      <c r="E232" s="161" t="s">
        <v>359</v>
      </c>
      <c r="F232" s="162" t="s">
        <v>360</v>
      </c>
      <c r="G232" s="163" t="s">
        <v>333</v>
      </c>
      <c r="H232" s="164" t="n">
        <v>1</v>
      </c>
      <c r="I232" s="165"/>
      <c r="J232" s="166" t="n">
        <f aca="false">ROUND(I232*H232,2)</f>
        <v>0</v>
      </c>
      <c r="K232" s="162"/>
      <c r="L232" s="23"/>
      <c r="M232" s="167"/>
      <c r="N232" s="168" t="s">
        <v>39</v>
      </c>
      <c r="O232" s="60"/>
      <c r="P232" s="169" t="n">
        <f aca="false">O232*H232</f>
        <v>0</v>
      </c>
      <c r="Q232" s="169" t="n">
        <v>0.00075</v>
      </c>
      <c r="R232" s="169" t="n">
        <f aca="false">Q232*H232</f>
        <v>0.00075</v>
      </c>
      <c r="S232" s="169" t="n">
        <v>0</v>
      </c>
      <c r="T232" s="170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213</v>
      </c>
      <c r="AT232" s="171" t="s">
        <v>132</v>
      </c>
      <c r="AU232" s="171" t="s">
        <v>81</v>
      </c>
      <c r="AY232" s="3" t="s">
        <v>129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79</v>
      </c>
      <c r="BK232" s="172" t="n">
        <f aca="false">ROUND(I232*H232,2)</f>
        <v>0</v>
      </c>
      <c r="BL232" s="3" t="s">
        <v>213</v>
      </c>
      <c r="BM232" s="171" t="s">
        <v>361</v>
      </c>
    </row>
    <row r="233" s="27" customFormat="true" ht="24.15" hidden="false" customHeight="true" outlineLevel="0" collapsed="false">
      <c r="A233" s="22"/>
      <c r="B233" s="159"/>
      <c r="C233" s="160" t="s">
        <v>362</v>
      </c>
      <c r="D233" s="160" t="s">
        <v>132</v>
      </c>
      <c r="E233" s="161" t="s">
        <v>363</v>
      </c>
      <c r="F233" s="162" t="s">
        <v>364</v>
      </c>
      <c r="G233" s="163" t="s">
        <v>342</v>
      </c>
      <c r="H233" s="202"/>
      <c r="I233" s="165"/>
      <c r="J233" s="166" t="n">
        <f aca="false">ROUND(I233*H233,2)</f>
        <v>0</v>
      </c>
      <c r="K233" s="162" t="s">
        <v>136</v>
      </c>
      <c r="L233" s="23"/>
      <c r="M233" s="167"/>
      <c r="N233" s="168" t="s">
        <v>39</v>
      </c>
      <c r="O233" s="60"/>
      <c r="P233" s="169" t="n">
        <f aca="false">O233*H233</f>
        <v>0</v>
      </c>
      <c r="Q233" s="169" t="n">
        <v>0</v>
      </c>
      <c r="R233" s="169" t="n">
        <f aca="false">Q233*H233</f>
        <v>0</v>
      </c>
      <c r="S233" s="169" t="n">
        <v>0</v>
      </c>
      <c r="T233" s="170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213</v>
      </c>
      <c r="AT233" s="171" t="s">
        <v>132</v>
      </c>
      <c r="AU233" s="171" t="s">
        <v>81</v>
      </c>
      <c r="AY233" s="3" t="s">
        <v>129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79</v>
      </c>
      <c r="BK233" s="172" t="n">
        <f aca="false">ROUND(I233*H233,2)</f>
        <v>0</v>
      </c>
      <c r="BL233" s="3" t="s">
        <v>213</v>
      </c>
      <c r="BM233" s="171" t="s">
        <v>365</v>
      </c>
    </row>
    <row r="234" s="145" customFormat="true" ht="22.8" hidden="false" customHeight="true" outlineLevel="0" collapsed="false">
      <c r="B234" s="146"/>
      <c r="D234" s="147" t="s">
        <v>73</v>
      </c>
      <c r="E234" s="157" t="s">
        <v>366</v>
      </c>
      <c r="F234" s="157" t="s">
        <v>367</v>
      </c>
      <c r="I234" s="149"/>
      <c r="J234" s="158" t="n">
        <f aca="false">BK234</f>
        <v>0</v>
      </c>
      <c r="L234" s="146"/>
      <c r="M234" s="151"/>
      <c r="N234" s="152"/>
      <c r="O234" s="152"/>
      <c r="P234" s="153" t="n">
        <f aca="false">SUM(P235:P253)</f>
        <v>0</v>
      </c>
      <c r="Q234" s="152"/>
      <c r="R234" s="153" t="n">
        <f aca="false">SUM(R235:R253)</f>
        <v>0.05098</v>
      </c>
      <c r="S234" s="152"/>
      <c r="T234" s="154" t="n">
        <f aca="false">SUM(T235:T253)</f>
        <v>0.09161</v>
      </c>
      <c r="AR234" s="147" t="s">
        <v>81</v>
      </c>
      <c r="AT234" s="155" t="s">
        <v>73</v>
      </c>
      <c r="AU234" s="155" t="s">
        <v>79</v>
      </c>
      <c r="AY234" s="147" t="s">
        <v>129</v>
      </c>
      <c r="BK234" s="156" t="n">
        <f aca="false">SUM(BK235:BK253)</f>
        <v>0</v>
      </c>
    </row>
    <row r="235" s="27" customFormat="true" ht="16.5" hidden="false" customHeight="true" outlineLevel="0" collapsed="false">
      <c r="A235" s="22"/>
      <c r="B235" s="159"/>
      <c r="C235" s="160" t="s">
        <v>368</v>
      </c>
      <c r="D235" s="160" t="s">
        <v>132</v>
      </c>
      <c r="E235" s="161" t="s">
        <v>369</v>
      </c>
      <c r="F235" s="162" t="s">
        <v>370</v>
      </c>
      <c r="G235" s="163" t="s">
        <v>371</v>
      </c>
      <c r="H235" s="164" t="n">
        <v>1</v>
      </c>
      <c r="I235" s="165"/>
      <c r="J235" s="166" t="n">
        <f aca="false">ROUND(I235*H235,2)</f>
        <v>0</v>
      </c>
      <c r="K235" s="162" t="s">
        <v>136</v>
      </c>
      <c r="L235" s="23"/>
      <c r="M235" s="167"/>
      <c r="N235" s="168" t="s">
        <v>39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0.0342</v>
      </c>
      <c r="T235" s="170" t="n">
        <f aca="false">S235*H235</f>
        <v>0.0342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213</v>
      </c>
      <c r="AT235" s="171" t="s">
        <v>132</v>
      </c>
      <c r="AU235" s="171" t="s">
        <v>81</v>
      </c>
      <c r="AY235" s="3" t="s">
        <v>129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79</v>
      </c>
      <c r="BK235" s="172" t="n">
        <f aca="false">ROUND(I235*H235,2)</f>
        <v>0</v>
      </c>
      <c r="BL235" s="3" t="s">
        <v>213</v>
      </c>
      <c r="BM235" s="171" t="s">
        <v>372</v>
      </c>
    </row>
    <row r="236" s="27" customFormat="true" ht="24.15" hidden="false" customHeight="true" outlineLevel="0" collapsed="false">
      <c r="A236" s="22"/>
      <c r="B236" s="159"/>
      <c r="C236" s="160" t="s">
        <v>373</v>
      </c>
      <c r="D236" s="160" t="s">
        <v>132</v>
      </c>
      <c r="E236" s="161" t="s">
        <v>374</v>
      </c>
      <c r="F236" s="162" t="s">
        <v>375</v>
      </c>
      <c r="G236" s="163" t="s">
        <v>371</v>
      </c>
      <c r="H236" s="164" t="n">
        <v>1</v>
      </c>
      <c r="I236" s="165"/>
      <c r="J236" s="166" t="n">
        <f aca="false">ROUND(I236*H236,2)</f>
        <v>0</v>
      </c>
      <c r="K236" s="162" t="s">
        <v>136</v>
      </c>
      <c r="L236" s="23"/>
      <c r="M236" s="167"/>
      <c r="N236" s="168" t="s">
        <v>39</v>
      </c>
      <c r="O236" s="60"/>
      <c r="P236" s="169" t="n">
        <f aca="false">O236*H236</f>
        <v>0</v>
      </c>
      <c r="Q236" s="169" t="n">
        <v>0.01697</v>
      </c>
      <c r="R236" s="169" t="n">
        <f aca="false">Q236*H236</f>
        <v>0.01697</v>
      </c>
      <c r="S236" s="169" t="n">
        <v>0</v>
      </c>
      <c r="T236" s="170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1" t="s">
        <v>213</v>
      </c>
      <c r="AT236" s="171" t="s">
        <v>132</v>
      </c>
      <c r="AU236" s="171" t="s">
        <v>81</v>
      </c>
      <c r="AY236" s="3" t="s">
        <v>129</v>
      </c>
      <c r="BE236" s="172" t="n">
        <f aca="false">IF(N236="základní",J236,0)</f>
        <v>0</v>
      </c>
      <c r="BF236" s="172" t="n">
        <f aca="false">IF(N236="snížená",J236,0)</f>
        <v>0</v>
      </c>
      <c r="BG236" s="172" t="n">
        <f aca="false">IF(N236="zákl. přenesená",J236,0)</f>
        <v>0</v>
      </c>
      <c r="BH236" s="172" t="n">
        <f aca="false">IF(N236="sníž. přenesená",J236,0)</f>
        <v>0</v>
      </c>
      <c r="BI236" s="172" t="n">
        <f aca="false">IF(N236="nulová",J236,0)</f>
        <v>0</v>
      </c>
      <c r="BJ236" s="3" t="s">
        <v>79</v>
      </c>
      <c r="BK236" s="172" t="n">
        <f aca="false">ROUND(I236*H236,2)</f>
        <v>0</v>
      </c>
      <c r="BL236" s="3" t="s">
        <v>213</v>
      </c>
      <c r="BM236" s="171" t="s">
        <v>376</v>
      </c>
    </row>
    <row r="237" s="27" customFormat="true" ht="24.15" hidden="false" customHeight="true" outlineLevel="0" collapsed="false">
      <c r="A237" s="22"/>
      <c r="B237" s="159"/>
      <c r="C237" s="160" t="s">
        <v>377</v>
      </c>
      <c r="D237" s="160" t="s">
        <v>132</v>
      </c>
      <c r="E237" s="161" t="s">
        <v>378</v>
      </c>
      <c r="F237" s="162" t="s">
        <v>379</v>
      </c>
      <c r="G237" s="163" t="s">
        <v>371</v>
      </c>
      <c r="H237" s="164" t="n">
        <v>1</v>
      </c>
      <c r="I237" s="165"/>
      <c r="J237" s="166" t="n">
        <f aca="false">ROUND(I237*H237,2)</f>
        <v>0</v>
      </c>
      <c r="K237" s="162" t="s">
        <v>136</v>
      </c>
      <c r="L237" s="23"/>
      <c r="M237" s="167"/>
      <c r="N237" s="168" t="s">
        <v>39</v>
      </c>
      <c r="O237" s="60"/>
      <c r="P237" s="169" t="n">
        <f aca="false">O237*H237</f>
        <v>0</v>
      </c>
      <c r="Q237" s="169" t="n">
        <v>0</v>
      </c>
      <c r="R237" s="169" t="n">
        <f aca="false">Q237*H237</f>
        <v>0</v>
      </c>
      <c r="S237" s="169" t="n">
        <v>0.0172</v>
      </c>
      <c r="T237" s="170" t="n">
        <f aca="false">S237*H237</f>
        <v>0.0172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213</v>
      </c>
      <c r="AT237" s="171" t="s">
        <v>132</v>
      </c>
      <c r="AU237" s="171" t="s">
        <v>81</v>
      </c>
      <c r="AY237" s="3" t="s">
        <v>129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79</v>
      </c>
      <c r="BK237" s="172" t="n">
        <f aca="false">ROUND(I237*H237,2)</f>
        <v>0</v>
      </c>
      <c r="BL237" s="3" t="s">
        <v>213</v>
      </c>
      <c r="BM237" s="171" t="s">
        <v>380</v>
      </c>
    </row>
    <row r="238" s="27" customFormat="true" ht="16.5" hidden="false" customHeight="true" outlineLevel="0" collapsed="false">
      <c r="A238" s="22"/>
      <c r="B238" s="159"/>
      <c r="C238" s="160" t="s">
        <v>381</v>
      </c>
      <c r="D238" s="160" t="s">
        <v>132</v>
      </c>
      <c r="E238" s="161" t="s">
        <v>382</v>
      </c>
      <c r="F238" s="162" t="s">
        <v>383</v>
      </c>
      <c r="G238" s="163" t="s">
        <v>371</v>
      </c>
      <c r="H238" s="164" t="n">
        <v>1</v>
      </c>
      <c r="I238" s="165"/>
      <c r="J238" s="166" t="n">
        <f aca="false">ROUND(I238*H238,2)</f>
        <v>0</v>
      </c>
      <c r="K238" s="162" t="s">
        <v>136</v>
      </c>
      <c r="L238" s="23"/>
      <c r="M238" s="167"/>
      <c r="N238" s="168" t="s">
        <v>39</v>
      </c>
      <c r="O238" s="60"/>
      <c r="P238" s="169" t="n">
        <f aca="false">O238*H238</f>
        <v>0</v>
      </c>
      <c r="Q238" s="169" t="n">
        <v>0</v>
      </c>
      <c r="R238" s="169" t="n">
        <f aca="false">Q238*H238</f>
        <v>0</v>
      </c>
      <c r="S238" s="169" t="n">
        <v>0.01946</v>
      </c>
      <c r="T238" s="170" t="n">
        <f aca="false">S238*H238</f>
        <v>0.01946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213</v>
      </c>
      <c r="AT238" s="171" t="s">
        <v>132</v>
      </c>
      <c r="AU238" s="171" t="s">
        <v>81</v>
      </c>
      <c r="AY238" s="3" t="s">
        <v>129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79</v>
      </c>
      <c r="BK238" s="172" t="n">
        <f aca="false">ROUND(I238*H238,2)</f>
        <v>0</v>
      </c>
      <c r="BL238" s="3" t="s">
        <v>213</v>
      </c>
      <c r="BM238" s="171" t="s">
        <v>384</v>
      </c>
    </row>
    <row r="239" s="27" customFormat="true" ht="21.75" hidden="false" customHeight="true" outlineLevel="0" collapsed="false">
      <c r="A239" s="22"/>
      <c r="B239" s="159"/>
      <c r="C239" s="160" t="s">
        <v>385</v>
      </c>
      <c r="D239" s="160" t="s">
        <v>132</v>
      </c>
      <c r="E239" s="161" t="s">
        <v>386</v>
      </c>
      <c r="F239" s="162" t="s">
        <v>387</v>
      </c>
      <c r="G239" s="163" t="s">
        <v>371</v>
      </c>
      <c r="H239" s="164" t="n">
        <v>1</v>
      </c>
      <c r="I239" s="165"/>
      <c r="J239" s="166" t="n">
        <f aca="false">ROUND(I239*H239,2)</f>
        <v>0</v>
      </c>
      <c r="K239" s="162"/>
      <c r="L239" s="23"/>
      <c r="M239" s="167"/>
      <c r="N239" s="168" t="s">
        <v>39</v>
      </c>
      <c r="O239" s="60"/>
      <c r="P239" s="169" t="n">
        <f aca="false">O239*H239</f>
        <v>0</v>
      </c>
      <c r="Q239" s="169" t="n">
        <v>0.01971</v>
      </c>
      <c r="R239" s="169" t="n">
        <f aca="false">Q239*H239</f>
        <v>0.01971</v>
      </c>
      <c r="S239" s="169" t="n">
        <v>0</v>
      </c>
      <c r="T239" s="170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1" t="s">
        <v>213</v>
      </c>
      <c r="AT239" s="171" t="s">
        <v>132</v>
      </c>
      <c r="AU239" s="171" t="s">
        <v>81</v>
      </c>
      <c r="AY239" s="3" t="s">
        <v>129</v>
      </c>
      <c r="BE239" s="172" t="n">
        <f aca="false">IF(N239="základní",J239,0)</f>
        <v>0</v>
      </c>
      <c r="BF239" s="172" t="n">
        <f aca="false">IF(N239="snížená",J239,0)</f>
        <v>0</v>
      </c>
      <c r="BG239" s="172" t="n">
        <f aca="false">IF(N239="zákl. přenesená",J239,0)</f>
        <v>0</v>
      </c>
      <c r="BH239" s="172" t="n">
        <f aca="false">IF(N239="sníž. přenesená",J239,0)</f>
        <v>0</v>
      </c>
      <c r="BI239" s="172" t="n">
        <f aca="false">IF(N239="nulová",J239,0)</f>
        <v>0</v>
      </c>
      <c r="BJ239" s="3" t="s">
        <v>79</v>
      </c>
      <c r="BK239" s="172" t="n">
        <f aca="false">ROUND(I239*H239,2)</f>
        <v>0</v>
      </c>
      <c r="BL239" s="3" t="s">
        <v>213</v>
      </c>
      <c r="BM239" s="171" t="s">
        <v>388</v>
      </c>
    </row>
    <row r="240" s="27" customFormat="true" ht="16.5" hidden="false" customHeight="true" outlineLevel="0" collapsed="false">
      <c r="A240" s="22"/>
      <c r="B240" s="159"/>
      <c r="C240" s="160" t="s">
        <v>389</v>
      </c>
      <c r="D240" s="160" t="s">
        <v>132</v>
      </c>
      <c r="E240" s="161" t="s">
        <v>390</v>
      </c>
      <c r="F240" s="162" t="s">
        <v>391</v>
      </c>
      <c r="G240" s="163" t="s">
        <v>371</v>
      </c>
      <c r="H240" s="164" t="n">
        <v>1</v>
      </c>
      <c r="I240" s="165"/>
      <c r="J240" s="166" t="n">
        <f aca="false">ROUND(I240*H240,2)</f>
        <v>0</v>
      </c>
      <c r="K240" s="162" t="s">
        <v>136</v>
      </c>
      <c r="L240" s="23"/>
      <c r="M240" s="167"/>
      <c r="N240" s="168" t="s">
        <v>39</v>
      </c>
      <c r="O240" s="60"/>
      <c r="P240" s="169" t="n">
        <f aca="false">O240*H240</f>
        <v>0</v>
      </c>
      <c r="Q240" s="169" t="n">
        <v>0</v>
      </c>
      <c r="R240" s="169" t="n">
        <f aca="false">Q240*H240</f>
        <v>0</v>
      </c>
      <c r="S240" s="169" t="n">
        <v>0.01493</v>
      </c>
      <c r="T240" s="170" t="n">
        <f aca="false">S240*H240</f>
        <v>0.01493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213</v>
      </c>
      <c r="AT240" s="171" t="s">
        <v>132</v>
      </c>
      <c r="AU240" s="171" t="s">
        <v>81</v>
      </c>
      <c r="AY240" s="3" t="s">
        <v>129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79</v>
      </c>
      <c r="BK240" s="172" t="n">
        <f aca="false">ROUND(I240*H240,2)</f>
        <v>0</v>
      </c>
      <c r="BL240" s="3" t="s">
        <v>213</v>
      </c>
      <c r="BM240" s="171" t="s">
        <v>392</v>
      </c>
    </row>
    <row r="241" s="27" customFormat="true" ht="16.5" hidden="false" customHeight="true" outlineLevel="0" collapsed="false">
      <c r="A241" s="22"/>
      <c r="B241" s="159"/>
      <c r="C241" s="160" t="s">
        <v>393</v>
      </c>
      <c r="D241" s="160" t="s">
        <v>132</v>
      </c>
      <c r="E241" s="161" t="s">
        <v>394</v>
      </c>
      <c r="F241" s="162" t="s">
        <v>395</v>
      </c>
      <c r="G241" s="163" t="s">
        <v>371</v>
      </c>
      <c r="H241" s="164" t="n">
        <v>1</v>
      </c>
      <c r="I241" s="165"/>
      <c r="J241" s="166" t="n">
        <f aca="false">ROUND(I241*H241,2)</f>
        <v>0</v>
      </c>
      <c r="K241" s="162"/>
      <c r="L241" s="23"/>
      <c r="M241" s="167"/>
      <c r="N241" s="168" t="s">
        <v>39</v>
      </c>
      <c r="O241" s="60"/>
      <c r="P241" s="169" t="n">
        <f aca="false">O241*H241</f>
        <v>0</v>
      </c>
      <c r="Q241" s="169" t="n">
        <v>0.01066</v>
      </c>
      <c r="R241" s="169" t="n">
        <f aca="false">Q241*H241</f>
        <v>0.01066</v>
      </c>
      <c r="S241" s="169" t="n">
        <v>0</v>
      </c>
      <c r="T241" s="170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1" t="s">
        <v>213</v>
      </c>
      <c r="AT241" s="171" t="s">
        <v>132</v>
      </c>
      <c r="AU241" s="171" t="s">
        <v>81</v>
      </c>
      <c r="AY241" s="3" t="s">
        <v>129</v>
      </c>
      <c r="BE241" s="172" t="n">
        <f aca="false">IF(N241="základní",J241,0)</f>
        <v>0</v>
      </c>
      <c r="BF241" s="172" t="n">
        <f aca="false">IF(N241="snížená",J241,0)</f>
        <v>0</v>
      </c>
      <c r="BG241" s="172" t="n">
        <f aca="false">IF(N241="zákl. přenesená",J241,0)</f>
        <v>0</v>
      </c>
      <c r="BH241" s="172" t="n">
        <f aca="false">IF(N241="sníž. přenesená",J241,0)</f>
        <v>0</v>
      </c>
      <c r="BI241" s="172" t="n">
        <f aca="false">IF(N241="nulová",J241,0)</f>
        <v>0</v>
      </c>
      <c r="BJ241" s="3" t="s">
        <v>79</v>
      </c>
      <c r="BK241" s="172" t="n">
        <f aca="false">ROUND(I241*H241,2)</f>
        <v>0</v>
      </c>
      <c r="BL241" s="3" t="s">
        <v>213</v>
      </c>
      <c r="BM241" s="171" t="s">
        <v>396</v>
      </c>
    </row>
    <row r="242" s="27" customFormat="true" ht="16.5" hidden="false" customHeight="true" outlineLevel="0" collapsed="false">
      <c r="A242" s="22"/>
      <c r="B242" s="159"/>
      <c r="C242" s="160" t="s">
        <v>397</v>
      </c>
      <c r="D242" s="160" t="s">
        <v>132</v>
      </c>
      <c r="E242" s="161" t="s">
        <v>398</v>
      </c>
      <c r="F242" s="162" t="s">
        <v>399</v>
      </c>
      <c r="G242" s="163" t="s">
        <v>371</v>
      </c>
      <c r="H242" s="164" t="n">
        <v>1</v>
      </c>
      <c r="I242" s="165"/>
      <c r="J242" s="166" t="n">
        <f aca="false">ROUND(I242*H242,2)</f>
        <v>0</v>
      </c>
      <c r="K242" s="162" t="s">
        <v>136</v>
      </c>
      <c r="L242" s="23"/>
      <c r="M242" s="167"/>
      <c r="N242" s="168" t="s">
        <v>39</v>
      </c>
      <c r="O242" s="60"/>
      <c r="P242" s="169" t="n">
        <f aca="false">O242*H242</f>
        <v>0</v>
      </c>
      <c r="Q242" s="169" t="n">
        <v>0</v>
      </c>
      <c r="R242" s="169" t="n">
        <f aca="false">Q242*H242</f>
        <v>0</v>
      </c>
      <c r="S242" s="169" t="n">
        <v>0.00086</v>
      </c>
      <c r="T242" s="170" t="n">
        <f aca="false">S242*H242</f>
        <v>0.00086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1" t="s">
        <v>213</v>
      </c>
      <c r="AT242" s="171" t="s">
        <v>132</v>
      </c>
      <c r="AU242" s="171" t="s">
        <v>81</v>
      </c>
      <c r="AY242" s="3" t="s">
        <v>129</v>
      </c>
      <c r="BE242" s="172" t="n">
        <f aca="false">IF(N242="základní",J242,0)</f>
        <v>0</v>
      </c>
      <c r="BF242" s="172" t="n">
        <f aca="false">IF(N242="snížená",J242,0)</f>
        <v>0</v>
      </c>
      <c r="BG242" s="172" t="n">
        <f aca="false">IF(N242="zákl. přenesená",J242,0)</f>
        <v>0</v>
      </c>
      <c r="BH242" s="172" t="n">
        <f aca="false">IF(N242="sníž. přenesená",J242,0)</f>
        <v>0</v>
      </c>
      <c r="BI242" s="172" t="n">
        <f aca="false">IF(N242="nulová",J242,0)</f>
        <v>0</v>
      </c>
      <c r="BJ242" s="3" t="s">
        <v>79</v>
      </c>
      <c r="BK242" s="172" t="n">
        <f aca="false">ROUND(I242*H242,2)</f>
        <v>0</v>
      </c>
      <c r="BL242" s="3" t="s">
        <v>213</v>
      </c>
      <c r="BM242" s="171" t="s">
        <v>400</v>
      </c>
    </row>
    <row r="243" s="27" customFormat="true" ht="16.5" hidden="false" customHeight="true" outlineLevel="0" collapsed="false">
      <c r="A243" s="22"/>
      <c r="B243" s="159"/>
      <c r="C243" s="160" t="s">
        <v>401</v>
      </c>
      <c r="D243" s="160" t="s">
        <v>132</v>
      </c>
      <c r="E243" s="161" t="s">
        <v>402</v>
      </c>
      <c r="F243" s="162" t="s">
        <v>403</v>
      </c>
      <c r="G243" s="163" t="s">
        <v>371</v>
      </c>
      <c r="H243" s="164" t="n">
        <v>1</v>
      </c>
      <c r="I243" s="165"/>
      <c r="J243" s="166" t="n">
        <f aca="false">ROUND(I243*H243,2)</f>
        <v>0</v>
      </c>
      <c r="K243" s="162" t="s">
        <v>136</v>
      </c>
      <c r="L243" s="23"/>
      <c r="M243" s="167"/>
      <c r="N243" s="168" t="s">
        <v>39</v>
      </c>
      <c r="O243" s="60"/>
      <c r="P243" s="169" t="n">
        <f aca="false">O243*H243</f>
        <v>0</v>
      </c>
      <c r="Q243" s="169" t="n">
        <v>0.0018</v>
      </c>
      <c r="R243" s="169" t="n">
        <f aca="false">Q243*H243</f>
        <v>0.0018</v>
      </c>
      <c r="S243" s="169" t="n">
        <v>0</v>
      </c>
      <c r="T243" s="170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213</v>
      </c>
      <c r="AT243" s="171" t="s">
        <v>132</v>
      </c>
      <c r="AU243" s="171" t="s">
        <v>81</v>
      </c>
      <c r="AY243" s="3" t="s">
        <v>129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79</v>
      </c>
      <c r="BK243" s="172" t="n">
        <f aca="false">ROUND(I243*H243,2)</f>
        <v>0</v>
      </c>
      <c r="BL243" s="3" t="s">
        <v>213</v>
      </c>
      <c r="BM243" s="171" t="s">
        <v>404</v>
      </c>
    </row>
    <row r="244" s="27" customFormat="true" ht="21.75" hidden="false" customHeight="true" outlineLevel="0" collapsed="false">
      <c r="A244" s="22"/>
      <c r="B244" s="159"/>
      <c r="C244" s="160" t="s">
        <v>405</v>
      </c>
      <c r="D244" s="160" t="s">
        <v>132</v>
      </c>
      <c r="E244" s="161" t="s">
        <v>406</v>
      </c>
      <c r="F244" s="162" t="s">
        <v>407</v>
      </c>
      <c r="G244" s="163" t="s">
        <v>371</v>
      </c>
      <c r="H244" s="164" t="n">
        <v>1</v>
      </c>
      <c r="I244" s="165"/>
      <c r="J244" s="166" t="n">
        <f aca="false">ROUND(I244*H244,2)</f>
        <v>0</v>
      </c>
      <c r="K244" s="162"/>
      <c r="L244" s="23"/>
      <c r="M244" s="167"/>
      <c r="N244" s="168" t="s">
        <v>39</v>
      </c>
      <c r="O244" s="60"/>
      <c r="P244" s="169" t="n">
        <f aca="false">O244*H244</f>
        <v>0</v>
      </c>
      <c r="Q244" s="169" t="n">
        <v>0.00184</v>
      </c>
      <c r="R244" s="169" t="n">
        <f aca="false">Q244*H244</f>
        <v>0.00184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213</v>
      </c>
      <c r="AT244" s="171" t="s">
        <v>132</v>
      </c>
      <c r="AU244" s="171" t="s">
        <v>81</v>
      </c>
      <c r="AY244" s="3" t="s">
        <v>129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79</v>
      </c>
      <c r="BK244" s="172" t="n">
        <f aca="false">ROUND(I244*H244,2)</f>
        <v>0</v>
      </c>
      <c r="BL244" s="3" t="s">
        <v>213</v>
      </c>
      <c r="BM244" s="171" t="s">
        <v>408</v>
      </c>
    </row>
    <row r="245" s="173" customFormat="true" ht="12.8" hidden="false" customHeight="false" outlineLevel="0" collapsed="false">
      <c r="B245" s="174"/>
      <c r="D245" s="175" t="s">
        <v>139</v>
      </c>
      <c r="E245" s="176"/>
      <c r="F245" s="177" t="s">
        <v>409</v>
      </c>
      <c r="H245" s="178" t="n">
        <v>1</v>
      </c>
      <c r="I245" s="179"/>
      <c r="L245" s="174"/>
      <c r="M245" s="180"/>
      <c r="N245" s="181"/>
      <c r="O245" s="181"/>
      <c r="P245" s="181"/>
      <c r="Q245" s="181"/>
      <c r="R245" s="181"/>
      <c r="S245" s="181"/>
      <c r="T245" s="182"/>
      <c r="AT245" s="176" t="s">
        <v>139</v>
      </c>
      <c r="AU245" s="176" t="s">
        <v>81</v>
      </c>
      <c r="AV245" s="173" t="s">
        <v>81</v>
      </c>
      <c r="AW245" s="173" t="s">
        <v>31</v>
      </c>
      <c r="AX245" s="173" t="s">
        <v>74</v>
      </c>
      <c r="AY245" s="176" t="s">
        <v>129</v>
      </c>
    </row>
    <row r="246" s="183" customFormat="true" ht="12.8" hidden="false" customHeight="false" outlineLevel="0" collapsed="false">
      <c r="B246" s="184"/>
      <c r="D246" s="175" t="s">
        <v>139</v>
      </c>
      <c r="E246" s="185"/>
      <c r="F246" s="186" t="s">
        <v>158</v>
      </c>
      <c r="H246" s="187" t="n">
        <v>1</v>
      </c>
      <c r="I246" s="188"/>
      <c r="L246" s="184"/>
      <c r="M246" s="189"/>
      <c r="N246" s="190"/>
      <c r="O246" s="190"/>
      <c r="P246" s="190"/>
      <c r="Q246" s="190"/>
      <c r="R246" s="190"/>
      <c r="S246" s="190"/>
      <c r="T246" s="191"/>
      <c r="AT246" s="185" t="s">
        <v>139</v>
      </c>
      <c r="AU246" s="185" t="s">
        <v>81</v>
      </c>
      <c r="AV246" s="183" t="s">
        <v>137</v>
      </c>
      <c r="AW246" s="183" t="s">
        <v>31</v>
      </c>
      <c r="AX246" s="183" t="s">
        <v>79</v>
      </c>
      <c r="AY246" s="185" t="s">
        <v>129</v>
      </c>
    </row>
    <row r="247" s="27" customFormat="true" ht="16.5" hidden="false" customHeight="true" outlineLevel="0" collapsed="false">
      <c r="A247" s="22"/>
      <c r="B247" s="159"/>
      <c r="C247" s="160" t="s">
        <v>410</v>
      </c>
      <c r="D247" s="160" t="s">
        <v>132</v>
      </c>
      <c r="E247" s="161" t="s">
        <v>411</v>
      </c>
      <c r="F247" s="162" t="s">
        <v>412</v>
      </c>
      <c r="G247" s="163" t="s">
        <v>192</v>
      </c>
      <c r="H247" s="164" t="n">
        <v>4</v>
      </c>
      <c r="I247" s="165"/>
      <c r="J247" s="166" t="n">
        <f aca="false">ROUND(I247*H247,2)</f>
        <v>0</v>
      </c>
      <c r="K247" s="162"/>
      <c r="L247" s="23"/>
      <c r="M247" s="167"/>
      <c r="N247" s="168" t="s">
        <v>39</v>
      </c>
      <c r="O247" s="60"/>
      <c r="P247" s="169" t="n">
        <f aca="false">O247*H247</f>
        <v>0</v>
      </c>
      <c r="Q247" s="169" t="n">
        <v>0</v>
      </c>
      <c r="R247" s="169" t="n">
        <f aca="false">Q247*H247</f>
        <v>0</v>
      </c>
      <c r="S247" s="169" t="n">
        <v>0.00124</v>
      </c>
      <c r="T247" s="170" t="n">
        <f aca="false">S247*H247</f>
        <v>0.00496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213</v>
      </c>
      <c r="AT247" s="171" t="s">
        <v>132</v>
      </c>
      <c r="AU247" s="171" t="s">
        <v>81</v>
      </c>
      <c r="AY247" s="3" t="s">
        <v>129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79</v>
      </c>
      <c r="BK247" s="172" t="n">
        <f aca="false">ROUND(I247*H247,2)</f>
        <v>0</v>
      </c>
      <c r="BL247" s="3" t="s">
        <v>213</v>
      </c>
      <c r="BM247" s="171" t="s">
        <v>413</v>
      </c>
    </row>
    <row r="248" s="173" customFormat="true" ht="12.8" hidden="false" customHeight="false" outlineLevel="0" collapsed="false">
      <c r="B248" s="174"/>
      <c r="D248" s="175" t="s">
        <v>139</v>
      </c>
      <c r="E248" s="176"/>
      <c r="F248" s="177" t="s">
        <v>414</v>
      </c>
      <c r="H248" s="178" t="n">
        <v>1</v>
      </c>
      <c r="I248" s="179"/>
      <c r="L248" s="174"/>
      <c r="M248" s="180"/>
      <c r="N248" s="181"/>
      <c r="O248" s="181"/>
      <c r="P248" s="181"/>
      <c r="Q248" s="181"/>
      <c r="R248" s="181"/>
      <c r="S248" s="181"/>
      <c r="T248" s="182"/>
      <c r="AT248" s="176" t="s">
        <v>139</v>
      </c>
      <c r="AU248" s="176" t="s">
        <v>81</v>
      </c>
      <c r="AV248" s="173" t="s">
        <v>81</v>
      </c>
      <c r="AW248" s="173" t="s">
        <v>31</v>
      </c>
      <c r="AX248" s="173" t="s">
        <v>74</v>
      </c>
      <c r="AY248" s="176" t="s">
        <v>129</v>
      </c>
    </row>
    <row r="249" s="173" customFormat="true" ht="12.8" hidden="false" customHeight="false" outlineLevel="0" collapsed="false">
      <c r="B249" s="174"/>
      <c r="D249" s="175" t="s">
        <v>139</v>
      </c>
      <c r="E249" s="176"/>
      <c r="F249" s="177" t="s">
        <v>415</v>
      </c>
      <c r="H249" s="178" t="n">
        <v>1</v>
      </c>
      <c r="I249" s="179"/>
      <c r="L249" s="174"/>
      <c r="M249" s="180"/>
      <c r="N249" s="181"/>
      <c r="O249" s="181"/>
      <c r="P249" s="181"/>
      <c r="Q249" s="181"/>
      <c r="R249" s="181"/>
      <c r="S249" s="181"/>
      <c r="T249" s="182"/>
      <c r="AT249" s="176" t="s">
        <v>139</v>
      </c>
      <c r="AU249" s="176" t="s">
        <v>81</v>
      </c>
      <c r="AV249" s="173" t="s">
        <v>81</v>
      </c>
      <c r="AW249" s="173" t="s">
        <v>31</v>
      </c>
      <c r="AX249" s="173" t="s">
        <v>74</v>
      </c>
      <c r="AY249" s="176" t="s">
        <v>129</v>
      </c>
    </row>
    <row r="250" s="173" customFormat="true" ht="12.8" hidden="false" customHeight="false" outlineLevel="0" collapsed="false">
      <c r="B250" s="174"/>
      <c r="D250" s="175" t="s">
        <v>139</v>
      </c>
      <c r="E250" s="176"/>
      <c r="F250" s="177" t="s">
        <v>416</v>
      </c>
      <c r="H250" s="178" t="n">
        <v>1</v>
      </c>
      <c r="I250" s="179"/>
      <c r="L250" s="174"/>
      <c r="M250" s="180"/>
      <c r="N250" s="181"/>
      <c r="O250" s="181"/>
      <c r="P250" s="181"/>
      <c r="Q250" s="181"/>
      <c r="R250" s="181"/>
      <c r="S250" s="181"/>
      <c r="T250" s="182"/>
      <c r="AT250" s="176" t="s">
        <v>139</v>
      </c>
      <c r="AU250" s="176" t="s">
        <v>81</v>
      </c>
      <c r="AV250" s="173" t="s">
        <v>81</v>
      </c>
      <c r="AW250" s="173" t="s">
        <v>31</v>
      </c>
      <c r="AX250" s="173" t="s">
        <v>74</v>
      </c>
      <c r="AY250" s="176" t="s">
        <v>129</v>
      </c>
    </row>
    <row r="251" s="173" customFormat="true" ht="12.8" hidden="false" customHeight="false" outlineLevel="0" collapsed="false">
      <c r="B251" s="174"/>
      <c r="D251" s="175" t="s">
        <v>139</v>
      </c>
      <c r="E251" s="176"/>
      <c r="F251" s="177" t="s">
        <v>417</v>
      </c>
      <c r="H251" s="178" t="n">
        <v>1</v>
      </c>
      <c r="I251" s="179"/>
      <c r="L251" s="174"/>
      <c r="M251" s="180"/>
      <c r="N251" s="181"/>
      <c r="O251" s="181"/>
      <c r="P251" s="181"/>
      <c r="Q251" s="181"/>
      <c r="R251" s="181"/>
      <c r="S251" s="181"/>
      <c r="T251" s="182"/>
      <c r="AT251" s="176" t="s">
        <v>139</v>
      </c>
      <c r="AU251" s="176" t="s">
        <v>81</v>
      </c>
      <c r="AV251" s="173" t="s">
        <v>81</v>
      </c>
      <c r="AW251" s="173" t="s">
        <v>31</v>
      </c>
      <c r="AX251" s="173" t="s">
        <v>74</v>
      </c>
      <c r="AY251" s="176" t="s">
        <v>129</v>
      </c>
    </row>
    <row r="252" s="183" customFormat="true" ht="12.8" hidden="false" customHeight="false" outlineLevel="0" collapsed="false">
      <c r="B252" s="184"/>
      <c r="D252" s="175" t="s">
        <v>139</v>
      </c>
      <c r="E252" s="185"/>
      <c r="F252" s="186" t="s">
        <v>158</v>
      </c>
      <c r="H252" s="187" t="n">
        <v>4</v>
      </c>
      <c r="I252" s="188"/>
      <c r="L252" s="184"/>
      <c r="M252" s="189"/>
      <c r="N252" s="190"/>
      <c r="O252" s="190"/>
      <c r="P252" s="190"/>
      <c r="Q252" s="190"/>
      <c r="R252" s="190"/>
      <c r="S252" s="190"/>
      <c r="T252" s="191"/>
      <c r="AT252" s="185" t="s">
        <v>139</v>
      </c>
      <c r="AU252" s="185" t="s">
        <v>81</v>
      </c>
      <c r="AV252" s="183" t="s">
        <v>137</v>
      </c>
      <c r="AW252" s="183" t="s">
        <v>31</v>
      </c>
      <c r="AX252" s="183" t="s">
        <v>79</v>
      </c>
      <c r="AY252" s="185" t="s">
        <v>129</v>
      </c>
    </row>
    <row r="253" s="27" customFormat="true" ht="24.15" hidden="false" customHeight="true" outlineLevel="0" collapsed="false">
      <c r="A253" s="22"/>
      <c r="B253" s="159"/>
      <c r="C253" s="160" t="s">
        <v>418</v>
      </c>
      <c r="D253" s="160" t="s">
        <v>132</v>
      </c>
      <c r="E253" s="161" t="s">
        <v>419</v>
      </c>
      <c r="F253" s="162" t="s">
        <v>420</v>
      </c>
      <c r="G253" s="163" t="s">
        <v>342</v>
      </c>
      <c r="H253" s="202"/>
      <c r="I253" s="165"/>
      <c r="J253" s="166" t="n">
        <f aca="false">ROUND(I253*H253,2)</f>
        <v>0</v>
      </c>
      <c r="K253" s="162" t="s">
        <v>136</v>
      </c>
      <c r="L253" s="23"/>
      <c r="M253" s="167"/>
      <c r="N253" s="168" t="s">
        <v>39</v>
      </c>
      <c r="O253" s="60"/>
      <c r="P253" s="169" t="n">
        <f aca="false">O253*H253</f>
        <v>0</v>
      </c>
      <c r="Q253" s="169" t="n">
        <v>0</v>
      </c>
      <c r="R253" s="169" t="n">
        <f aca="false">Q253*H253</f>
        <v>0</v>
      </c>
      <c r="S253" s="169" t="n">
        <v>0</v>
      </c>
      <c r="T253" s="170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1" t="s">
        <v>213</v>
      </c>
      <c r="AT253" s="171" t="s">
        <v>132</v>
      </c>
      <c r="AU253" s="171" t="s">
        <v>81</v>
      </c>
      <c r="AY253" s="3" t="s">
        <v>129</v>
      </c>
      <c r="BE253" s="172" t="n">
        <f aca="false">IF(N253="základní",J253,0)</f>
        <v>0</v>
      </c>
      <c r="BF253" s="172" t="n">
        <f aca="false">IF(N253="snížená",J253,0)</f>
        <v>0</v>
      </c>
      <c r="BG253" s="172" t="n">
        <f aca="false">IF(N253="zákl. přenesená",J253,0)</f>
        <v>0</v>
      </c>
      <c r="BH253" s="172" t="n">
        <f aca="false">IF(N253="sníž. přenesená",J253,0)</f>
        <v>0</v>
      </c>
      <c r="BI253" s="172" t="n">
        <f aca="false">IF(N253="nulová",J253,0)</f>
        <v>0</v>
      </c>
      <c r="BJ253" s="3" t="s">
        <v>79</v>
      </c>
      <c r="BK253" s="172" t="n">
        <f aca="false">ROUND(I253*H253,2)</f>
        <v>0</v>
      </c>
      <c r="BL253" s="3" t="s">
        <v>213</v>
      </c>
      <c r="BM253" s="171" t="s">
        <v>421</v>
      </c>
    </row>
    <row r="254" s="145" customFormat="true" ht="22.8" hidden="false" customHeight="true" outlineLevel="0" collapsed="false">
      <c r="B254" s="146"/>
      <c r="D254" s="147" t="s">
        <v>73</v>
      </c>
      <c r="E254" s="157" t="s">
        <v>422</v>
      </c>
      <c r="F254" s="157" t="s">
        <v>423</v>
      </c>
      <c r="I254" s="149"/>
      <c r="J254" s="158" t="n">
        <f aca="false">BK254</f>
        <v>0</v>
      </c>
      <c r="L254" s="146"/>
      <c r="M254" s="151"/>
      <c r="N254" s="152"/>
      <c r="O254" s="152"/>
      <c r="P254" s="153" t="n">
        <f aca="false">SUM(P255:P257)</f>
        <v>0</v>
      </c>
      <c r="Q254" s="152"/>
      <c r="R254" s="153" t="n">
        <f aca="false">SUM(R255:R257)</f>
        <v>0.0097</v>
      </c>
      <c r="S254" s="152"/>
      <c r="T254" s="154" t="n">
        <f aca="false">SUM(T255:T257)</f>
        <v>0</v>
      </c>
      <c r="AR254" s="147" t="s">
        <v>81</v>
      </c>
      <c r="AT254" s="155" t="s">
        <v>73</v>
      </c>
      <c r="AU254" s="155" t="s">
        <v>79</v>
      </c>
      <c r="AY254" s="147" t="s">
        <v>129</v>
      </c>
      <c r="BK254" s="156" t="n">
        <f aca="false">SUM(BK255:BK257)</f>
        <v>0</v>
      </c>
    </row>
    <row r="255" s="27" customFormat="true" ht="33" hidden="false" customHeight="true" outlineLevel="0" collapsed="false">
      <c r="A255" s="22"/>
      <c r="B255" s="159"/>
      <c r="C255" s="160" t="s">
        <v>424</v>
      </c>
      <c r="D255" s="160" t="s">
        <v>132</v>
      </c>
      <c r="E255" s="161" t="s">
        <v>425</v>
      </c>
      <c r="F255" s="162" t="s">
        <v>426</v>
      </c>
      <c r="G255" s="163" t="s">
        <v>371</v>
      </c>
      <c r="H255" s="164" t="n">
        <v>1</v>
      </c>
      <c r="I255" s="165"/>
      <c r="J255" s="166" t="n">
        <f aca="false">ROUND(I255*H255,2)</f>
        <v>0</v>
      </c>
      <c r="K255" s="162" t="s">
        <v>136</v>
      </c>
      <c r="L255" s="23"/>
      <c r="M255" s="167"/>
      <c r="N255" s="168" t="s">
        <v>39</v>
      </c>
      <c r="O255" s="60"/>
      <c r="P255" s="169" t="n">
        <f aca="false">O255*H255</f>
        <v>0</v>
      </c>
      <c r="Q255" s="169" t="n">
        <v>0.0092</v>
      </c>
      <c r="R255" s="169" t="n">
        <f aca="false">Q255*H255</f>
        <v>0.0092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213</v>
      </c>
      <c r="AT255" s="171" t="s">
        <v>132</v>
      </c>
      <c r="AU255" s="171" t="s">
        <v>81</v>
      </c>
      <c r="AY255" s="3" t="s">
        <v>129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79</v>
      </c>
      <c r="BK255" s="172" t="n">
        <f aca="false">ROUND(I255*H255,2)</f>
        <v>0</v>
      </c>
      <c r="BL255" s="3" t="s">
        <v>213</v>
      </c>
      <c r="BM255" s="171" t="s">
        <v>427</v>
      </c>
    </row>
    <row r="256" s="27" customFormat="true" ht="16.5" hidden="false" customHeight="true" outlineLevel="0" collapsed="false">
      <c r="A256" s="22"/>
      <c r="B256" s="159"/>
      <c r="C256" s="160" t="s">
        <v>428</v>
      </c>
      <c r="D256" s="160" t="s">
        <v>132</v>
      </c>
      <c r="E256" s="161" t="s">
        <v>429</v>
      </c>
      <c r="F256" s="162" t="s">
        <v>430</v>
      </c>
      <c r="G256" s="163" t="s">
        <v>371</v>
      </c>
      <c r="H256" s="164" t="n">
        <v>1</v>
      </c>
      <c r="I256" s="165"/>
      <c r="J256" s="166" t="n">
        <f aca="false">ROUND(I256*H256,2)</f>
        <v>0</v>
      </c>
      <c r="K256" s="162" t="s">
        <v>136</v>
      </c>
      <c r="L256" s="23"/>
      <c r="M256" s="167"/>
      <c r="N256" s="168" t="s">
        <v>39</v>
      </c>
      <c r="O256" s="60"/>
      <c r="P256" s="169" t="n">
        <f aca="false">O256*H256</f>
        <v>0</v>
      </c>
      <c r="Q256" s="169" t="n">
        <v>0.0005</v>
      </c>
      <c r="R256" s="169" t="n">
        <f aca="false">Q256*H256</f>
        <v>0.0005</v>
      </c>
      <c r="S256" s="169" t="n">
        <v>0</v>
      </c>
      <c r="T256" s="170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1" t="s">
        <v>213</v>
      </c>
      <c r="AT256" s="171" t="s">
        <v>132</v>
      </c>
      <c r="AU256" s="171" t="s">
        <v>81</v>
      </c>
      <c r="AY256" s="3" t="s">
        <v>129</v>
      </c>
      <c r="BE256" s="172" t="n">
        <f aca="false">IF(N256="základní",J256,0)</f>
        <v>0</v>
      </c>
      <c r="BF256" s="172" t="n">
        <f aca="false">IF(N256="snížená",J256,0)</f>
        <v>0</v>
      </c>
      <c r="BG256" s="172" t="n">
        <f aca="false">IF(N256="zákl. přenesená",J256,0)</f>
        <v>0</v>
      </c>
      <c r="BH256" s="172" t="n">
        <f aca="false">IF(N256="sníž. přenesená",J256,0)</f>
        <v>0</v>
      </c>
      <c r="BI256" s="172" t="n">
        <f aca="false">IF(N256="nulová",J256,0)</f>
        <v>0</v>
      </c>
      <c r="BJ256" s="3" t="s">
        <v>79</v>
      </c>
      <c r="BK256" s="172" t="n">
        <f aca="false">ROUND(I256*H256,2)</f>
        <v>0</v>
      </c>
      <c r="BL256" s="3" t="s">
        <v>213</v>
      </c>
      <c r="BM256" s="171" t="s">
        <v>431</v>
      </c>
    </row>
    <row r="257" s="27" customFormat="true" ht="24.15" hidden="false" customHeight="true" outlineLevel="0" collapsed="false">
      <c r="A257" s="22"/>
      <c r="B257" s="159"/>
      <c r="C257" s="160" t="s">
        <v>432</v>
      </c>
      <c r="D257" s="160" t="s">
        <v>132</v>
      </c>
      <c r="E257" s="161" t="s">
        <v>433</v>
      </c>
      <c r="F257" s="162" t="s">
        <v>434</v>
      </c>
      <c r="G257" s="163" t="s">
        <v>342</v>
      </c>
      <c r="H257" s="202"/>
      <c r="I257" s="165"/>
      <c r="J257" s="166" t="n">
        <f aca="false">ROUND(I257*H257,2)</f>
        <v>0</v>
      </c>
      <c r="K257" s="162" t="s">
        <v>136</v>
      </c>
      <c r="L257" s="23"/>
      <c r="M257" s="167"/>
      <c r="N257" s="168" t="s">
        <v>39</v>
      </c>
      <c r="O257" s="60"/>
      <c r="P257" s="169" t="n">
        <f aca="false">O257*H257</f>
        <v>0</v>
      </c>
      <c r="Q257" s="169" t="n">
        <v>0</v>
      </c>
      <c r="R257" s="169" t="n">
        <f aca="false">Q257*H257</f>
        <v>0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213</v>
      </c>
      <c r="AT257" s="171" t="s">
        <v>132</v>
      </c>
      <c r="AU257" s="171" t="s">
        <v>81</v>
      </c>
      <c r="AY257" s="3" t="s">
        <v>129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79</v>
      </c>
      <c r="BK257" s="172" t="n">
        <f aca="false">ROUND(I257*H257,2)</f>
        <v>0</v>
      </c>
      <c r="BL257" s="3" t="s">
        <v>213</v>
      </c>
      <c r="BM257" s="171" t="s">
        <v>435</v>
      </c>
    </row>
    <row r="258" s="145" customFormat="true" ht="22.8" hidden="false" customHeight="true" outlineLevel="0" collapsed="false">
      <c r="B258" s="146"/>
      <c r="D258" s="147" t="s">
        <v>73</v>
      </c>
      <c r="E258" s="157" t="s">
        <v>436</v>
      </c>
      <c r="F258" s="157" t="s">
        <v>437</v>
      </c>
      <c r="I258" s="149"/>
      <c r="J258" s="158" t="n">
        <f aca="false">BK258</f>
        <v>0</v>
      </c>
      <c r="L258" s="146"/>
      <c r="M258" s="151"/>
      <c r="N258" s="152"/>
      <c r="O258" s="152"/>
      <c r="P258" s="153" t="n">
        <f aca="false">SUM(P259:P264)</f>
        <v>0</v>
      </c>
      <c r="Q258" s="152"/>
      <c r="R258" s="153" t="n">
        <f aca="false">SUM(R259:R264)</f>
        <v>0.00132</v>
      </c>
      <c r="S258" s="152"/>
      <c r="T258" s="154" t="n">
        <f aca="false">SUM(T259:T264)</f>
        <v>0.00135</v>
      </c>
      <c r="AR258" s="147" t="s">
        <v>81</v>
      </c>
      <c r="AT258" s="155" t="s">
        <v>73</v>
      </c>
      <c r="AU258" s="155" t="s">
        <v>79</v>
      </c>
      <c r="AY258" s="147" t="s">
        <v>129</v>
      </c>
      <c r="BK258" s="156" t="n">
        <f aca="false">SUM(BK259:BK264)</f>
        <v>0</v>
      </c>
    </row>
    <row r="259" s="27" customFormat="true" ht="24.15" hidden="false" customHeight="true" outlineLevel="0" collapsed="false">
      <c r="A259" s="22"/>
      <c r="B259" s="159"/>
      <c r="C259" s="160" t="s">
        <v>438</v>
      </c>
      <c r="D259" s="160" t="s">
        <v>132</v>
      </c>
      <c r="E259" s="161" t="s">
        <v>439</v>
      </c>
      <c r="F259" s="162" t="s">
        <v>440</v>
      </c>
      <c r="G259" s="163" t="s">
        <v>192</v>
      </c>
      <c r="H259" s="164" t="n">
        <v>1</v>
      </c>
      <c r="I259" s="165"/>
      <c r="J259" s="166" t="n">
        <f aca="false">ROUND(I259*H259,2)</f>
        <v>0</v>
      </c>
      <c r="K259" s="162" t="s">
        <v>136</v>
      </c>
      <c r="L259" s="23"/>
      <c r="M259" s="167"/>
      <c r="N259" s="168" t="s">
        <v>39</v>
      </c>
      <c r="O259" s="60"/>
      <c r="P259" s="169" t="n">
        <f aca="false">O259*H259</f>
        <v>0</v>
      </c>
      <c r="Q259" s="169" t="n">
        <v>4E-005</v>
      </c>
      <c r="R259" s="169" t="n">
        <f aca="false">Q259*H259</f>
        <v>4E-005</v>
      </c>
      <c r="S259" s="169" t="n">
        <v>0.00045</v>
      </c>
      <c r="T259" s="170" t="n">
        <f aca="false">S259*H259</f>
        <v>0.00045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1" t="s">
        <v>213</v>
      </c>
      <c r="AT259" s="171" t="s">
        <v>132</v>
      </c>
      <c r="AU259" s="171" t="s">
        <v>81</v>
      </c>
      <c r="AY259" s="3" t="s">
        <v>129</v>
      </c>
      <c r="BE259" s="172" t="n">
        <f aca="false">IF(N259="základní",J259,0)</f>
        <v>0</v>
      </c>
      <c r="BF259" s="172" t="n">
        <f aca="false">IF(N259="snížená",J259,0)</f>
        <v>0</v>
      </c>
      <c r="BG259" s="172" t="n">
        <f aca="false">IF(N259="zákl. přenesená",J259,0)</f>
        <v>0</v>
      </c>
      <c r="BH259" s="172" t="n">
        <f aca="false">IF(N259="sníž. přenesená",J259,0)</f>
        <v>0</v>
      </c>
      <c r="BI259" s="172" t="n">
        <f aca="false">IF(N259="nulová",J259,0)</f>
        <v>0</v>
      </c>
      <c r="BJ259" s="3" t="s">
        <v>79</v>
      </c>
      <c r="BK259" s="172" t="n">
        <f aca="false">ROUND(I259*H259,2)</f>
        <v>0</v>
      </c>
      <c r="BL259" s="3" t="s">
        <v>213</v>
      </c>
      <c r="BM259" s="171" t="s">
        <v>441</v>
      </c>
    </row>
    <row r="260" s="27" customFormat="true" ht="24.15" hidden="false" customHeight="true" outlineLevel="0" collapsed="false">
      <c r="A260" s="22"/>
      <c r="B260" s="159"/>
      <c r="C260" s="160" t="s">
        <v>442</v>
      </c>
      <c r="D260" s="160" t="s">
        <v>132</v>
      </c>
      <c r="E260" s="161" t="s">
        <v>443</v>
      </c>
      <c r="F260" s="162" t="s">
        <v>444</v>
      </c>
      <c r="G260" s="163" t="s">
        <v>192</v>
      </c>
      <c r="H260" s="164" t="n">
        <v>2</v>
      </c>
      <c r="I260" s="165"/>
      <c r="J260" s="166" t="n">
        <f aca="false">ROUND(I260*H260,2)</f>
        <v>0</v>
      </c>
      <c r="K260" s="162" t="s">
        <v>136</v>
      </c>
      <c r="L260" s="23"/>
      <c r="M260" s="167"/>
      <c r="N260" s="168" t="s">
        <v>39</v>
      </c>
      <c r="O260" s="60"/>
      <c r="P260" s="169" t="n">
        <f aca="false">O260*H260</f>
        <v>0</v>
      </c>
      <c r="Q260" s="169" t="n">
        <v>9E-005</v>
      </c>
      <c r="R260" s="169" t="n">
        <f aca="false">Q260*H260</f>
        <v>0.00018</v>
      </c>
      <c r="S260" s="169" t="n">
        <v>0.00045</v>
      </c>
      <c r="T260" s="170" t="n">
        <f aca="false">S260*H260</f>
        <v>0.0009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1" t="s">
        <v>213</v>
      </c>
      <c r="AT260" s="171" t="s">
        <v>132</v>
      </c>
      <c r="AU260" s="171" t="s">
        <v>81</v>
      </c>
      <c r="AY260" s="3" t="s">
        <v>129</v>
      </c>
      <c r="BE260" s="172" t="n">
        <f aca="false">IF(N260="základní",J260,0)</f>
        <v>0</v>
      </c>
      <c r="BF260" s="172" t="n">
        <f aca="false">IF(N260="snížená",J260,0)</f>
        <v>0</v>
      </c>
      <c r="BG260" s="172" t="n">
        <f aca="false">IF(N260="zákl. přenesená",J260,0)</f>
        <v>0</v>
      </c>
      <c r="BH260" s="172" t="n">
        <f aca="false">IF(N260="sníž. přenesená",J260,0)</f>
        <v>0</v>
      </c>
      <c r="BI260" s="172" t="n">
        <f aca="false">IF(N260="nulová",J260,0)</f>
        <v>0</v>
      </c>
      <c r="BJ260" s="3" t="s">
        <v>79</v>
      </c>
      <c r="BK260" s="172" t="n">
        <f aca="false">ROUND(I260*H260,2)</f>
        <v>0</v>
      </c>
      <c r="BL260" s="3" t="s">
        <v>213</v>
      </c>
      <c r="BM260" s="171" t="s">
        <v>445</v>
      </c>
    </row>
    <row r="261" s="27" customFormat="true" ht="24.15" hidden="false" customHeight="true" outlineLevel="0" collapsed="false">
      <c r="A261" s="22"/>
      <c r="B261" s="159"/>
      <c r="C261" s="160" t="s">
        <v>446</v>
      </c>
      <c r="D261" s="160" t="s">
        <v>132</v>
      </c>
      <c r="E261" s="161" t="s">
        <v>447</v>
      </c>
      <c r="F261" s="162" t="s">
        <v>448</v>
      </c>
      <c r="G261" s="163" t="s">
        <v>192</v>
      </c>
      <c r="H261" s="164" t="n">
        <v>1</v>
      </c>
      <c r="I261" s="165"/>
      <c r="J261" s="166" t="n">
        <f aca="false">ROUND(I261*H261,2)</f>
        <v>0</v>
      </c>
      <c r="K261" s="162" t="s">
        <v>136</v>
      </c>
      <c r="L261" s="23"/>
      <c r="M261" s="167"/>
      <c r="N261" s="168" t="s">
        <v>39</v>
      </c>
      <c r="O261" s="60"/>
      <c r="P261" s="169" t="n">
        <f aca="false">O261*H261</f>
        <v>0</v>
      </c>
      <c r="Q261" s="169" t="n">
        <v>0.00026</v>
      </c>
      <c r="R261" s="169" t="n">
        <f aca="false">Q261*H261</f>
        <v>0.00026</v>
      </c>
      <c r="S261" s="169" t="n">
        <v>0</v>
      </c>
      <c r="T261" s="170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1" t="s">
        <v>213</v>
      </c>
      <c r="AT261" s="171" t="s">
        <v>132</v>
      </c>
      <c r="AU261" s="171" t="s">
        <v>81</v>
      </c>
      <c r="AY261" s="3" t="s">
        <v>129</v>
      </c>
      <c r="BE261" s="172" t="n">
        <f aca="false">IF(N261="základní",J261,0)</f>
        <v>0</v>
      </c>
      <c r="BF261" s="172" t="n">
        <f aca="false">IF(N261="snížená",J261,0)</f>
        <v>0</v>
      </c>
      <c r="BG261" s="172" t="n">
        <f aca="false">IF(N261="zákl. přenesená",J261,0)</f>
        <v>0</v>
      </c>
      <c r="BH261" s="172" t="n">
        <f aca="false">IF(N261="sníž. přenesená",J261,0)</f>
        <v>0</v>
      </c>
      <c r="BI261" s="172" t="n">
        <f aca="false">IF(N261="nulová",J261,0)</f>
        <v>0</v>
      </c>
      <c r="BJ261" s="3" t="s">
        <v>79</v>
      </c>
      <c r="BK261" s="172" t="n">
        <f aca="false">ROUND(I261*H261,2)</f>
        <v>0</v>
      </c>
      <c r="BL261" s="3" t="s">
        <v>213</v>
      </c>
      <c r="BM261" s="171" t="s">
        <v>449</v>
      </c>
    </row>
    <row r="262" s="27" customFormat="true" ht="24.15" hidden="false" customHeight="true" outlineLevel="0" collapsed="false">
      <c r="A262" s="22"/>
      <c r="B262" s="159"/>
      <c r="C262" s="160" t="s">
        <v>450</v>
      </c>
      <c r="D262" s="160" t="s">
        <v>132</v>
      </c>
      <c r="E262" s="161" t="s">
        <v>451</v>
      </c>
      <c r="F262" s="162" t="s">
        <v>452</v>
      </c>
      <c r="G262" s="163" t="s">
        <v>192</v>
      </c>
      <c r="H262" s="164" t="n">
        <v>1</v>
      </c>
      <c r="I262" s="165"/>
      <c r="J262" s="166" t="n">
        <f aca="false">ROUND(I262*H262,2)</f>
        <v>0</v>
      </c>
      <c r="K262" s="162" t="s">
        <v>136</v>
      </c>
      <c r="L262" s="23"/>
      <c r="M262" s="167"/>
      <c r="N262" s="168" t="s">
        <v>39</v>
      </c>
      <c r="O262" s="60"/>
      <c r="P262" s="169" t="n">
        <f aca="false">O262*H262</f>
        <v>0</v>
      </c>
      <c r="Q262" s="169" t="n">
        <v>0.00014</v>
      </c>
      <c r="R262" s="169" t="n">
        <f aca="false">Q262*H262</f>
        <v>0.00014</v>
      </c>
      <c r="S262" s="169" t="n">
        <v>0</v>
      </c>
      <c r="T262" s="170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1" t="s">
        <v>213</v>
      </c>
      <c r="AT262" s="171" t="s">
        <v>132</v>
      </c>
      <c r="AU262" s="171" t="s">
        <v>81</v>
      </c>
      <c r="AY262" s="3" t="s">
        <v>129</v>
      </c>
      <c r="BE262" s="172" t="n">
        <f aca="false">IF(N262="základní",J262,0)</f>
        <v>0</v>
      </c>
      <c r="BF262" s="172" t="n">
        <f aca="false">IF(N262="snížená",J262,0)</f>
        <v>0</v>
      </c>
      <c r="BG262" s="172" t="n">
        <f aca="false">IF(N262="zákl. přenesená",J262,0)</f>
        <v>0</v>
      </c>
      <c r="BH262" s="172" t="n">
        <f aca="false">IF(N262="sníž. přenesená",J262,0)</f>
        <v>0</v>
      </c>
      <c r="BI262" s="172" t="n">
        <f aca="false">IF(N262="nulová",J262,0)</f>
        <v>0</v>
      </c>
      <c r="BJ262" s="3" t="s">
        <v>79</v>
      </c>
      <c r="BK262" s="172" t="n">
        <f aca="false">ROUND(I262*H262,2)</f>
        <v>0</v>
      </c>
      <c r="BL262" s="3" t="s">
        <v>213</v>
      </c>
      <c r="BM262" s="171" t="s">
        <v>453</v>
      </c>
    </row>
    <row r="263" s="27" customFormat="true" ht="24.15" hidden="false" customHeight="true" outlineLevel="0" collapsed="false">
      <c r="A263" s="22"/>
      <c r="B263" s="159"/>
      <c r="C263" s="160" t="s">
        <v>454</v>
      </c>
      <c r="D263" s="160" t="s">
        <v>132</v>
      </c>
      <c r="E263" s="161" t="s">
        <v>455</v>
      </c>
      <c r="F263" s="162" t="s">
        <v>456</v>
      </c>
      <c r="G263" s="163" t="s">
        <v>192</v>
      </c>
      <c r="H263" s="164" t="n">
        <v>1</v>
      </c>
      <c r="I263" s="165"/>
      <c r="J263" s="166" t="n">
        <f aca="false">ROUND(I263*H263,2)</f>
        <v>0</v>
      </c>
      <c r="K263" s="162" t="s">
        <v>136</v>
      </c>
      <c r="L263" s="23"/>
      <c r="M263" s="167"/>
      <c r="N263" s="168" t="s">
        <v>39</v>
      </c>
      <c r="O263" s="60"/>
      <c r="P263" s="169" t="n">
        <f aca="false">O263*H263</f>
        <v>0</v>
      </c>
      <c r="Q263" s="169" t="n">
        <v>0.0007</v>
      </c>
      <c r="R263" s="169" t="n">
        <f aca="false">Q263*H263</f>
        <v>0.0007</v>
      </c>
      <c r="S263" s="169" t="n">
        <v>0</v>
      </c>
      <c r="T263" s="170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1" t="s">
        <v>213</v>
      </c>
      <c r="AT263" s="171" t="s">
        <v>132</v>
      </c>
      <c r="AU263" s="171" t="s">
        <v>81</v>
      </c>
      <c r="AY263" s="3" t="s">
        <v>129</v>
      </c>
      <c r="BE263" s="172" t="n">
        <f aca="false">IF(N263="základní",J263,0)</f>
        <v>0</v>
      </c>
      <c r="BF263" s="172" t="n">
        <f aca="false">IF(N263="snížená",J263,0)</f>
        <v>0</v>
      </c>
      <c r="BG263" s="172" t="n">
        <f aca="false">IF(N263="zákl. přenesená",J263,0)</f>
        <v>0</v>
      </c>
      <c r="BH263" s="172" t="n">
        <f aca="false">IF(N263="sníž. přenesená",J263,0)</f>
        <v>0</v>
      </c>
      <c r="BI263" s="172" t="n">
        <f aca="false">IF(N263="nulová",J263,0)</f>
        <v>0</v>
      </c>
      <c r="BJ263" s="3" t="s">
        <v>79</v>
      </c>
      <c r="BK263" s="172" t="n">
        <f aca="false">ROUND(I263*H263,2)</f>
        <v>0</v>
      </c>
      <c r="BL263" s="3" t="s">
        <v>213</v>
      </c>
      <c r="BM263" s="171" t="s">
        <v>457</v>
      </c>
    </row>
    <row r="264" s="27" customFormat="true" ht="24.15" hidden="false" customHeight="true" outlineLevel="0" collapsed="false">
      <c r="A264" s="22"/>
      <c r="B264" s="159"/>
      <c r="C264" s="160" t="s">
        <v>458</v>
      </c>
      <c r="D264" s="160" t="s">
        <v>132</v>
      </c>
      <c r="E264" s="161" t="s">
        <v>459</v>
      </c>
      <c r="F264" s="162" t="s">
        <v>460</v>
      </c>
      <c r="G264" s="163" t="s">
        <v>342</v>
      </c>
      <c r="H264" s="202"/>
      <c r="I264" s="165"/>
      <c r="J264" s="166" t="n">
        <f aca="false">ROUND(I264*H264,2)</f>
        <v>0</v>
      </c>
      <c r="K264" s="162" t="s">
        <v>136</v>
      </c>
      <c r="L264" s="23"/>
      <c r="M264" s="167"/>
      <c r="N264" s="168" t="s">
        <v>39</v>
      </c>
      <c r="O264" s="60"/>
      <c r="P264" s="169" t="n">
        <f aca="false">O264*H264</f>
        <v>0</v>
      </c>
      <c r="Q264" s="169" t="n">
        <v>0</v>
      </c>
      <c r="R264" s="169" t="n">
        <f aca="false">Q264*H264</f>
        <v>0</v>
      </c>
      <c r="S264" s="169" t="n">
        <v>0</v>
      </c>
      <c r="T264" s="170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1" t="s">
        <v>213</v>
      </c>
      <c r="AT264" s="171" t="s">
        <v>132</v>
      </c>
      <c r="AU264" s="171" t="s">
        <v>81</v>
      </c>
      <c r="AY264" s="3" t="s">
        <v>129</v>
      </c>
      <c r="BE264" s="172" t="n">
        <f aca="false">IF(N264="základní",J264,0)</f>
        <v>0</v>
      </c>
      <c r="BF264" s="172" t="n">
        <f aca="false">IF(N264="snížená",J264,0)</f>
        <v>0</v>
      </c>
      <c r="BG264" s="172" t="n">
        <f aca="false">IF(N264="zákl. přenesená",J264,0)</f>
        <v>0</v>
      </c>
      <c r="BH264" s="172" t="n">
        <f aca="false">IF(N264="sníž. přenesená",J264,0)</f>
        <v>0</v>
      </c>
      <c r="BI264" s="172" t="n">
        <f aca="false">IF(N264="nulová",J264,0)</f>
        <v>0</v>
      </c>
      <c r="BJ264" s="3" t="s">
        <v>79</v>
      </c>
      <c r="BK264" s="172" t="n">
        <f aca="false">ROUND(I264*H264,2)</f>
        <v>0</v>
      </c>
      <c r="BL264" s="3" t="s">
        <v>213</v>
      </c>
      <c r="BM264" s="171" t="s">
        <v>461</v>
      </c>
    </row>
    <row r="265" s="145" customFormat="true" ht="22.8" hidden="false" customHeight="true" outlineLevel="0" collapsed="false">
      <c r="B265" s="146"/>
      <c r="D265" s="147" t="s">
        <v>73</v>
      </c>
      <c r="E265" s="157" t="s">
        <v>462</v>
      </c>
      <c r="F265" s="157" t="s">
        <v>463</v>
      </c>
      <c r="I265" s="149"/>
      <c r="J265" s="158" t="n">
        <f aca="false">BK265</f>
        <v>0</v>
      </c>
      <c r="L265" s="146"/>
      <c r="M265" s="151"/>
      <c r="N265" s="152"/>
      <c r="O265" s="152"/>
      <c r="P265" s="153" t="n">
        <f aca="false">SUM(P266:P272)</f>
        <v>0</v>
      </c>
      <c r="Q265" s="152"/>
      <c r="R265" s="153" t="n">
        <f aca="false">SUM(R266:R272)</f>
        <v>0.04246</v>
      </c>
      <c r="S265" s="152"/>
      <c r="T265" s="154" t="n">
        <f aca="false">SUM(T266:T272)</f>
        <v>0.02493</v>
      </c>
      <c r="AR265" s="147" t="s">
        <v>81</v>
      </c>
      <c r="AT265" s="155" t="s">
        <v>73</v>
      </c>
      <c r="AU265" s="155" t="s">
        <v>79</v>
      </c>
      <c r="AY265" s="147" t="s">
        <v>129</v>
      </c>
      <c r="BK265" s="156" t="n">
        <f aca="false">SUM(BK266:BK272)</f>
        <v>0</v>
      </c>
    </row>
    <row r="266" s="27" customFormat="true" ht="16.5" hidden="false" customHeight="true" outlineLevel="0" collapsed="false">
      <c r="A266" s="22"/>
      <c r="B266" s="159"/>
      <c r="C266" s="160" t="s">
        <v>464</v>
      </c>
      <c r="D266" s="160" t="s">
        <v>132</v>
      </c>
      <c r="E266" s="161" t="s">
        <v>465</v>
      </c>
      <c r="F266" s="162" t="s">
        <v>466</v>
      </c>
      <c r="G266" s="163" t="s">
        <v>192</v>
      </c>
      <c r="H266" s="164" t="n">
        <v>1</v>
      </c>
      <c r="I266" s="165"/>
      <c r="J266" s="166" t="n">
        <f aca="false">ROUND(I266*H266,2)</f>
        <v>0</v>
      </c>
      <c r="K266" s="162" t="s">
        <v>136</v>
      </c>
      <c r="L266" s="23"/>
      <c r="M266" s="167"/>
      <c r="N266" s="168" t="s">
        <v>39</v>
      </c>
      <c r="O266" s="60"/>
      <c r="P266" s="169" t="n">
        <f aca="false">O266*H266</f>
        <v>0</v>
      </c>
      <c r="Q266" s="169" t="n">
        <v>8E-005</v>
      </c>
      <c r="R266" s="169" t="n">
        <f aca="false">Q266*H266</f>
        <v>8E-005</v>
      </c>
      <c r="S266" s="169" t="n">
        <v>0.02493</v>
      </c>
      <c r="T266" s="170" t="n">
        <f aca="false">S266*H266</f>
        <v>0.02493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1" t="s">
        <v>213</v>
      </c>
      <c r="AT266" s="171" t="s">
        <v>132</v>
      </c>
      <c r="AU266" s="171" t="s">
        <v>81</v>
      </c>
      <c r="AY266" s="3" t="s">
        <v>129</v>
      </c>
      <c r="BE266" s="172" t="n">
        <f aca="false">IF(N266="základní",J266,0)</f>
        <v>0</v>
      </c>
      <c r="BF266" s="172" t="n">
        <f aca="false">IF(N266="snížená",J266,0)</f>
        <v>0</v>
      </c>
      <c r="BG266" s="172" t="n">
        <f aca="false">IF(N266="zákl. přenesená",J266,0)</f>
        <v>0</v>
      </c>
      <c r="BH266" s="172" t="n">
        <f aca="false">IF(N266="sníž. přenesená",J266,0)</f>
        <v>0</v>
      </c>
      <c r="BI266" s="172" t="n">
        <f aca="false">IF(N266="nulová",J266,0)</f>
        <v>0</v>
      </c>
      <c r="BJ266" s="3" t="s">
        <v>79</v>
      </c>
      <c r="BK266" s="172" t="n">
        <f aca="false">ROUND(I266*H266,2)</f>
        <v>0</v>
      </c>
      <c r="BL266" s="3" t="s">
        <v>213</v>
      </c>
      <c r="BM266" s="171" t="s">
        <v>467</v>
      </c>
    </row>
    <row r="267" s="27" customFormat="true" ht="24.15" hidden="false" customHeight="true" outlineLevel="0" collapsed="false">
      <c r="A267" s="22"/>
      <c r="B267" s="159"/>
      <c r="C267" s="160" t="s">
        <v>468</v>
      </c>
      <c r="D267" s="160" t="s">
        <v>132</v>
      </c>
      <c r="E267" s="161" t="s">
        <v>469</v>
      </c>
      <c r="F267" s="162" t="s">
        <v>470</v>
      </c>
      <c r="G267" s="163" t="s">
        <v>192</v>
      </c>
      <c r="H267" s="164" t="n">
        <v>1</v>
      </c>
      <c r="I267" s="165"/>
      <c r="J267" s="166" t="n">
        <f aca="false">ROUND(I267*H267,2)</f>
        <v>0</v>
      </c>
      <c r="K267" s="162"/>
      <c r="L267" s="23"/>
      <c r="M267" s="167"/>
      <c r="N267" s="168" t="s">
        <v>39</v>
      </c>
      <c r="O267" s="60"/>
      <c r="P267" s="169" t="n">
        <f aca="false">O267*H267</f>
        <v>0</v>
      </c>
      <c r="Q267" s="169" t="n">
        <v>0.04238</v>
      </c>
      <c r="R267" s="169" t="n">
        <f aca="false">Q267*H267</f>
        <v>0.04238</v>
      </c>
      <c r="S267" s="169" t="n">
        <v>0</v>
      </c>
      <c r="T267" s="170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1" t="s">
        <v>213</v>
      </c>
      <c r="AT267" s="171" t="s">
        <v>132</v>
      </c>
      <c r="AU267" s="171" t="s">
        <v>81</v>
      </c>
      <c r="AY267" s="3" t="s">
        <v>129</v>
      </c>
      <c r="BE267" s="172" t="n">
        <f aca="false">IF(N267="základní",J267,0)</f>
        <v>0</v>
      </c>
      <c r="BF267" s="172" t="n">
        <f aca="false">IF(N267="snížená",J267,0)</f>
        <v>0</v>
      </c>
      <c r="BG267" s="172" t="n">
        <f aca="false">IF(N267="zákl. přenesená",J267,0)</f>
        <v>0</v>
      </c>
      <c r="BH267" s="172" t="n">
        <f aca="false">IF(N267="sníž. přenesená",J267,0)</f>
        <v>0</v>
      </c>
      <c r="BI267" s="172" t="n">
        <f aca="false">IF(N267="nulová",J267,0)</f>
        <v>0</v>
      </c>
      <c r="BJ267" s="3" t="s">
        <v>79</v>
      </c>
      <c r="BK267" s="172" t="n">
        <f aca="false">ROUND(I267*H267,2)</f>
        <v>0</v>
      </c>
      <c r="BL267" s="3" t="s">
        <v>213</v>
      </c>
      <c r="BM267" s="171" t="s">
        <v>471</v>
      </c>
    </row>
    <row r="268" s="27" customFormat="true" ht="16.5" hidden="false" customHeight="true" outlineLevel="0" collapsed="false">
      <c r="A268" s="22"/>
      <c r="B268" s="159"/>
      <c r="C268" s="160" t="s">
        <v>472</v>
      </c>
      <c r="D268" s="160" t="s">
        <v>132</v>
      </c>
      <c r="E268" s="161" t="s">
        <v>473</v>
      </c>
      <c r="F268" s="162" t="s">
        <v>474</v>
      </c>
      <c r="G268" s="163" t="s">
        <v>192</v>
      </c>
      <c r="H268" s="164" t="n">
        <v>2</v>
      </c>
      <c r="I268" s="165"/>
      <c r="J268" s="166" t="n">
        <f aca="false">ROUND(I268*H268,2)</f>
        <v>0</v>
      </c>
      <c r="K268" s="162" t="s">
        <v>136</v>
      </c>
      <c r="L268" s="23"/>
      <c r="M268" s="167"/>
      <c r="N268" s="168" t="s">
        <v>39</v>
      </c>
      <c r="O268" s="60"/>
      <c r="P268" s="169" t="n">
        <f aca="false">O268*H268</f>
        <v>0</v>
      </c>
      <c r="Q268" s="169" t="n">
        <v>0</v>
      </c>
      <c r="R268" s="169" t="n">
        <f aca="false">Q268*H268</f>
        <v>0</v>
      </c>
      <c r="S268" s="169" t="n">
        <v>0</v>
      </c>
      <c r="T268" s="170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1" t="s">
        <v>213</v>
      </c>
      <c r="AT268" s="171" t="s">
        <v>132</v>
      </c>
      <c r="AU268" s="171" t="s">
        <v>81</v>
      </c>
      <c r="AY268" s="3" t="s">
        <v>129</v>
      </c>
      <c r="BE268" s="172" t="n">
        <f aca="false">IF(N268="základní",J268,0)</f>
        <v>0</v>
      </c>
      <c r="BF268" s="172" t="n">
        <f aca="false">IF(N268="snížená",J268,0)</f>
        <v>0</v>
      </c>
      <c r="BG268" s="172" t="n">
        <f aca="false">IF(N268="zákl. přenesená",J268,0)</f>
        <v>0</v>
      </c>
      <c r="BH268" s="172" t="n">
        <f aca="false">IF(N268="sníž. přenesená",J268,0)</f>
        <v>0</v>
      </c>
      <c r="BI268" s="172" t="n">
        <f aca="false">IF(N268="nulová",J268,0)</f>
        <v>0</v>
      </c>
      <c r="BJ268" s="3" t="s">
        <v>79</v>
      </c>
      <c r="BK268" s="172" t="n">
        <f aca="false">ROUND(I268*H268,2)</f>
        <v>0</v>
      </c>
      <c r="BL268" s="3" t="s">
        <v>213</v>
      </c>
      <c r="BM268" s="171" t="s">
        <v>475</v>
      </c>
    </row>
    <row r="269" s="27" customFormat="true" ht="16.5" hidden="false" customHeight="true" outlineLevel="0" collapsed="false">
      <c r="A269" s="22"/>
      <c r="B269" s="159"/>
      <c r="C269" s="160" t="s">
        <v>476</v>
      </c>
      <c r="D269" s="160" t="s">
        <v>132</v>
      </c>
      <c r="E269" s="161" t="s">
        <v>477</v>
      </c>
      <c r="F269" s="162" t="s">
        <v>478</v>
      </c>
      <c r="G269" s="163" t="s">
        <v>135</v>
      </c>
      <c r="H269" s="164" t="n">
        <v>30</v>
      </c>
      <c r="I269" s="165"/>
      <c r="J269" s="166" t="n">
        <f aca="false">ROUND(I269*H269,2)</f>
        <v>0</v>
      </c>
      <c r="K269" s="162" t="s">
        <v>136</v>
      </c>
      <c r="L269" s="23"/>
      <c r="M269" s="167"/>
      <c r="N269" s="168" t="s">
        <v>39</v>
      </c>
      <c r="O269" s="60"/>
      <c r="P269" s="169" t="n">
        <f aca="false">O269*H269</f>
        <v>0</v>
      </c>
      <c r="Q269" s="169" t="n">
        <v>0</v>
      </c>
      <c r="R269" s="169" t="n">
        <f aca="false">Q269*H269</f>
        <v>0</v>
      </c>
      <c r="S269" s="169" t="n">
        <v>0</v>
      </c>
      <c r="T269" s="170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1" t="s">
        <v>213</v>
      </c>
      <c r="AT269" s="171" t="s">
        <v>132</v>
      </c>
      <c r="AU269" s="171" t="s">
        <v>81</v>
      </c>
      <c r="AY269" s="3" t="s">
        <v>129</v>
      </c>
      <c r="BE269" s="172" t="n">
        <f aca="false">IF(N269="základní",J269,0)</f>
        <v>0</v>
      </c>
      <c r="BF269" s="172" t="n">
        <f aca="false">IF(N269="snížená",J269,0)</f>
        <v>0</v>
      </c>
      <c r="BG269" s="172" t="n">
        <f aca="false">IF(N269="zákl. přenesená",J269,0)</f>
        <v>0</v>
      </c>
      <c r="BH269" s="172" t="n">
        <f aca="false">IF(N269="sníž. přenesená",J269,0)</f>
        <v>0</v>
      </c>
      <c r="BI269" s="172" t="n">
        <f aca="false">IF(N269="nulová",J269,0)</f>
        <v>0</v>
      </c>
      <c r="BJ269" s="3" t="s">
        <v>79</v>
      </c>
      <c r="BK269" s="172" t="n">
        <f aca="false">ROUND(I269*H269,2)</f>
        <v>0</v>
      </c>
      <c r="BL269" s="3" t="s">
        <v>213</v>
      </c>
      <c r="BM269" s="171" t="s">
        <v>479</v>
      </c>
    </row>
    <row r="270" s="27" customFormat="true" ht="16.5" hidden="false" customHeight="true" outlineLevel="0" collapsed="false">
      <c r="A270" s="22"/>
      <c r="B270" s="159"/>
      <c r="C270" s="160" t="s">
        <v>480</v>
      </c>
      <c r="D270" s="160" t="s">
        <v>132</v>
      </c>
      <c r="E270" s="161" t="s">
        <v>481</v>
      </c>
      <c r="F270" s="162" t="s">
        <v>482</v>
      </c>
      <c r="G270" s="163" t="s">
        <v>135</v>
      </c>
      <c r="H270" s="164" t="n">
        <v>30</v>
      </c>
      <c r="I270" s="165"/>
      <c r="J270" s="166" t="n">
        <f aca="false">ROUND(I270*H270,2)</f>
        <v>0</v>
      </c>
      <c r="K270" s="162" t="s">
        <v>136</v>
      </c>
      <c r="L270" s="23"/>
      <c r="M270" s="167"/>
      <c r="N270" s="168" t="s">
        <v>39</v>
      </c>
      <c r="O270" s="60"/>
      <c r="P270" s="169" t="n">
        <f aca="false">O270*H270</f>
        <v>0</v>
      </c>
      <c r="Q270" s="169" t="n">
        <v>0</v>
      </c>
      <c r="R270" s="169" t="n">
        <f aca="false">Q270*H270</f>
        <v>0</v>
      </c>
      <c r="S270" s="169" t="n">
        <v>0</v>
      </c>
      <c r="T270" s="170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1" t="s">
        <v>213</v>
      </c>
      <c r="AT270" s="171" t="s">
        <v>132</v>
      </c>
      <c r="AU270" s="171" t="s">
        <v>81</v>
      </c>
      <c r="AY270" s="3" t="s">
        <v>129</v>
      </c>
      <c r="BE270" s="172" t="n">
        <f aca="false">IF(N270="základní",J270,0)</f>
        <v>0</v>
      </c>
      <c r="BF270" s="172" t="n">
        <f aca="false">IF(N270="snížená",J270,0)</f>
        <v>0</v>
      </c>
      <c r="BG270" s="172" t="n">
        <f aca="false">IF(N270="zákl. přenesená",J270,0)</f>
        <v>0</v>
      </c>
      <c r="BH270" s="172" t="n">
        <f aca="false">IF(N270="sníž. přenesená",J270,0)</f>
        <v>0</v>
      </c>
      <c r="BI270" s="172" t="n">
        <f aca="false">IF(N270="nulová",J270,0)</f>
        <v>0</v>
      </c>
      <c r="BJ270" s="3" t="s">
        <v>79</v>
      </c>
      <c r="BK270" s="172" t="n">
        <f aca="false">ROUND(I270*H270,2)</f>
        <v>0</v>
      </c>
      <c r="BL270" s="3" t="s">
        <v>213</v>
      </c>
      <c r="BM270" s="171" t="s">
        <v>483</v>
      </c>
    </row>
    <row r="271" s="27" customFormat="true" ht="33" hidden="false" customHeight="true" outlineLevel="0" collapsed="false">
      <c r="A271" s="22"/>
      <c r="B271" s="159"/>
      <c r="C271" s="160" t="s">
        <v>484</v>
      </c>
      <c r="D271" s="160" t="s">
        <v>132</v>
      </c>
      <c r="E271" s="161" t="s">
        <v>485</v>
      </c>
      <c r="F271" s="162" t="s">
        <v>486</v>
      </c>
      <c r="G271" s="163" t="s">
        <v>305</v>
      </c>
      <c r="H271" s="164" t="n">
        <v>0.1</v>
      </c>
      <c r="I271" s="165"/>
      <c r="J271" s="166" t="n">
        <f aca="false">ROUND(I271*H271,2)</f>
        <v>0</v>
      </c>
      <c r="K271" s="162"/>
      <c r="L271" s="23"/>
      <c r="M271" s="167"/>
      <c r="N271" s="168" t="s">
        <v>39</v>
      </c>
      <c r="O271" s="60"/>
      <c r="P271" s="169" t="n">
        <f aca="false">O271*H271</f>
        <v>0</v>
      </c>
      <c r="Q271" s="169" t="n">
        <v>0</v>
      </c>
      <c r="R271" s="169" t="n">
        <f aca="false">Q271*H271</f>
        <v>0</v>
      </c>
      <c r="S271" s="169" t="n">
        <v>0</v>
      </c>
      <c r="T271" s="170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1" t="s">
        <v>213</v>
      </c>
      <c r="AT271" s="171" t="s">
        <v>132</v>
      </c>
      <c r="AU271" s="171" t="s">
        <v>81</v>
      </c>
      <c r="AY271" s="3" t="s">
        <v>129</v>
      </c>
      <c r="BE271" s="172" t="n">
        <f aca="false">IF(N271="základní",J271,0)</f>
        <v>0</v>
      </c>
      <c r="BF271" s="172" t="n">
        <f aca="false">IF(N271="snížená",J271,0)</f>
        <v>0</v>
      </c>
      <c r="BG271" s="172" t="n">
        <f aca="false">IF(N271="zákl. přenesená",J271,0)</f>
        <v>0</v>
      </c>
      <c r="BH271" s="172" t="n">
        <f aca="false">IF(N271="sníž. přenesená",J271,0)</f>
        <v>0</v>
      </c>
      <c r="BI271" s="172" t="n">
        <f aca="false">IF(N271="nulová",J271,0)</f>
        <v>0</v>
      </c>
      <c r="BJ271" s="3" t="s">
        <v>79</v>
      </c>
      <c r="BK271" s="172" t="n">
        <f aca="false">ROUND(I271*H271,2)</f>
        <v>0</v>
      </c>
      <c r="BL271" s="3" t="s">
        <v>213</v>
      </c>
      <c r="BM271" s="171" t="s">
        <v>487</v>
      </c>
    </row>
    <row r="272" s="27" customFormat="true" ht="24.15" hidden="false" customHeight="true" outlineLevel="0" collapsed="false">
      <c r="A272" s="22"/>
      <c r="B272" s="159"/>
      <c r="C272" s="160" t="s">
        <v>488</v>
      </c>
      <c r="D272" s="160" t="s">
        <v>132</v>
      </c>
      <c r="E272" s="161" t="s">
        <v>489</v>
      </c>
      <c r="F272" s="162" t="s">
        <v>490</v>
      </c>
      <c r="G272" s="163" t="s">
        <v>342</v>
      </c>
      <c r="H272" s="202"/>
      <c r="I272" s="165"/>
      <c r="J272" s="166" t="n">
        <f aca="false">ROUND(I272*H272,2)</f>
        <v>0</v>
      </c>
      <c r="K272" s="162" t="s">
        <v>136</v>
      </c>
      <c r="L272" s="23"/>
      <c r="M272" s="167"/>
      <c r="N272" s="168" t="s">
        <v>39</v>
      </c>
      <c r="O272" s="60"/>
      <c r="P272" s="169" t="n">
        <f aca="false">O272*H272</f>
        <v>0</v>
      </c>
      <c r="Q272" s="169" t="n">
        <v>0</v>
      </c>
      <c r="R272" s="169" t="n">
        <f aca="false">Q272*H272</f>
        <v>0</v>
      </c>
      <c r="S272" s="169" t="n">
        <v>0</v>
      </c>
      <c r="T272" s="170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1" t="s">
        <v>213</v>
      </c>
      <c r="AT272" s="171" t="s">
        <v>132</v>
      </c>
      <c r="AU272" s="171" t="s">
        <v>81</v>
      </c>
      <c r="AY272" s="3" t="s">
        <v>129</v>
      </c>
      <c r="BE272" s="172" t="n">
        <f aca="false">IF(N272="základní",J272,0)</f>
        <v>0</v>
      </c>
      <c r="BF272" s="172" t="n">
        <f aca="false">IF(N272="snížená",J272,0)</f>
        <v>0</v>
      </c>
      <c r="BG272" s="172" t="n">
        <f aca="false">IF(N272="zákl. přenesená",J272,0)</f>
        <v>0</v>
      </c>
      <c r="BH272" s="172" t="n">
        <f aca="false">IF(N272="sníž. přenesená",J272,0)</f>
        <v>0</v>
      </c>
      <c r="BI272" s="172" t="n">
        <f aca="false">IF(N272="nulová",J272,0)</f>
        <v>0</v>
      </c>
      <c r="BJ272" s="3" t="s">
        <v>79</v>
      </c>
      <c r="BK272" s="172" t="n">
        <f aca="false">ROUND(I272*H272,2)</f>
        <v>0</v>
      </c>
      <c r="BL272" s="3" t="s">
        <v>213</v>
      </c>
      <c r="BM272" s="171" t="s">
        <v>491</v>
      </c>
    </row>
    <row r="273" s="145" customFormat="true" ht="22.8" hidden="false" customHeight="true" outlineLevel="0" collapsed="false">
      <c r="B273" s="146"/>
      <c r="D273" s="147" t="s">
        <v>73</v>
      </c>
      <c r="E273" s="157" t="s">
        <v>492</v>
      </c>
      <c r="F273" s="157" t="s">
        <v>493</v>
      </c>
      <c r="I273" s="149"/>
      <c r="J273" s="158" t="n">
        <f aca="false">BK273</f>
        <v>0</v>
      </c>
      <c r="L273" s="146"/>
      <c r="M273" s="151"/>
      <c r="N273" s="152"/>
      <c r="O273" s="152"/>
      <c r="P273" s="153" t="n">
        <f aca="false">SUM(P274:P299)</f>
        <v>0</v>
      </c>
      <c r="Q273" s="152"/>
      <c r="R273" s="153" t="n">
        <f aca="false">SUM(R274:R299)</f>
        <v>0.014571</v>
      </c>
      <c r="S273" s="152"/>
      <c r="T273" s="154" t="n">
        <f aca="false">SUM(T274:T299)</f>
        <v>0</v>
      </c>
      <c r="AR273" s="147" t="s">
        <v>81</v>
      </c>
      <c r="AT273" s="155" t="s">
        <v>73</v>
      </c>
      <c r="AU273" s="155" t="s">
        <v>79</v>
      </c>
      <c r="AY273" s="147" t="s">
        <v>129</v>
      </c>
      <c r="BK273" s="156" t="n">
        <f aca="false">SUM(BK274:BK299)</f>
        <v>0</v>
      </c>
    </row>
    <row r="274" s="27" customFormat="true" ht="24.15" hidden="false" customHeight="true" outlineLevel="0" collapsed="false">
      <c r="A274" s="22"/>
      <c r="B274" s="159"/>
      <c r="C274" s="160" t="s">
        <v>494</v>
      </c>
      <c r="D274" s="160" t="s">
        <v>132</v>
      </c>
      <c r="E274" s="161" t="s">
        <v>495</v>
      </c>
      <c r="F274" s="162" t="s">
        <v>496</v>
      </c>
      <c r="G274" s="163" t="s">
        <v>143</v>
      </c>
      <c r="H274" s="164" t="n">
        <v>3</v>
      </c>
      <c r="I274" s="165"/>
      <c r="J274" s="166" t="n">
        <f aca="false">ROUND(I274*H274,2)</f>
        <v>0</v>
      </c>
      <c r="K274" s="162" t="s">
        <v>136</v>
      </c>
      <c r="L274" s="23"/>
      <c r="M274" s="167"/>
      <c r="N274" s="168" t="s">
        <v>39</v>
      </c>
      <c r="O274" s="60"/>
      <c r="P274" s="169" t="n">
        <f aca="false">O274*H274</f>
        <v>0</v>
      </c>
      <c r="Q274" s="169" t="n">
        <v>0</v>
      </c>
      <c r="R274" s="169" t="n">
        <f aca="false">Q274*H274</f>
        <v>0</v>
      </c>
      <c r="S274" s="169" t="n">
        <v>0</v>
      </c>
      <c r="T274" s="170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1" t="s">
        <v>213</v>
      </c>
      <c r="AT274" s="171" t="s">
        <v>132</v>
      </c>
      <c r="AU274" s="171" t="s">
        <v>81</v>
      </c>
      <c r="AY274" s="3" t="s">
        <v>129</v>
      </c>
      <c r="BE274" s="172" t="n">
        <f aca="false">IF(N274="základní",J274,0)</f>
        <v>0</v>
      </c>
      <c r="BF274" s="172" t="n">
        <f aca="false">IF(N274="snížená",J274,0)</f>
        <v>0</v>
      </c>
      <c r="BG274" s="172" t="n">
        <f aca="false">IF(N274="zákl. přenesená",J274,0)</f>
        <v>0</v>
      </c>
      <c r="BH274" s="172" t="n">
        <f aca="false">IF(N274="sníž. přenesená",J274,0)</f>
        <v>0</v>
      </c>
      <c r="BI274" s="172" t="n">
        <f aca="false">IF(N274="nulová",J274,0)</f>
        <v>0</v>
      </c>
      <c r="BJ274" s="3" t="s">
        <v>79</v>
      </c>
      <c r="BK274" s="172" t="n">
        <f aca="false">ROUND(I274*H274,2)</f>
        <v>0</v>
      </c>
      <c r="BL274" s="3" t="s">
        <v>213</v>
      </c>
      <c r="BM274" s="171" t="s">
        <v>497</v>
      </c>
    </row>
    <row r="275" s="27" customFormat="true" ht="21.75" hidden="false" customHeight="true" outlineLevel="0" collapsed="false">
      <c r="A275" s="22"/>
      <c r="B275" s="159"/>
      <c r="C275" s="192" t="s">
        <v>498</v>
      </c>
      <c r="D275" s="192" t="s">
        <v>194</v>
      </c>
      <c r="E275" s="193" t="s">
        <v>499</v>
      </c>
      <c r="F275" s="194" t="s">
        <v>500</v>
      </c>
      <c r="G275" s="195" t="s">
        <v>143</v>
      </c>
      <c r="H275" s="196" t="n">
        <v>3.3</v>
      </c>
      <c r="I275" s="197"/>
      <c r="J275" s="198" t="n">
        <f aca="false">ROUND(I275*H275,2)</f>
        <v>0</v>
      </c>
      <c r="K275" s="162" t="s">
        <v>136</v>
      </c>
      <c r="L275" s="199"/>
      <c r="M275" s="200"/>
      <c r="N275" s="201" t="s">
        <v>39</v>
      </c>
      <c r="O275" s="60"/>
      <c r="P275" s="169" t="n">
        <f aca="false">O275*H275</f>
        <v>0</v>
      </c>
      <c r="Q275" s="169" t="n">
        <v>7E-005</v>
      </c>
      <c r="R275" s="169" t="n">
        <f aca="false">Q275*H275</f>
        <v>0.000231</v>
      </c>
      <c r="S275" s="169" t="n">
        <v>0</v>
      </c>
      <c r="T275" s="170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1" t="s">
        <v>278</v>
      </c>
      <c r="AT275" s="171" t="s">
        <v>194</v>
      </c>
      <c r="AU275" s="171" t="s">
        <v>81</v>
      </c>
      <c r="AY275" s="3" t="s">
        <v>129</v>
      </c>
      <c r="BE275" s="172" t="n">
        <f aca="false">IF(N275="základní",J275,0)</f>
        <v>0</v>
      </c>
      <c r="BF275" s="172" t="n">
        <f aca="false">IF(N275="snížená",J275,0)</f>
        <v>0</v>
      </c>
      <c r="BG275" s="172" t="n">
        <f aca="false">IF(N275="zákl. přenesená",J275,0)</f>
        <v>0</v>
      </c>
      <c r="BH275" s="172" t="n">
        <f aca="false">IF(N275="sníž. přenesená",J275,0)</f>
        <v>0</v>
      </c>
      <c r="BI275" s="172" t="n">
        <f aca="false">IF(N275="nulová",J275,0)</f>
        <v>0</v>
      </c>
      <c r="BJ275" s="3" t="s">
        <v>79</v>
      </c>
      <c r="BK275" s="172" t="n">
        <f aca="false">ROUND(I275*H275,2)</f>
        <v>0</v>
      </c>
      <c r="BL275" s="3" t="s">
        <v>213</v>
      </c>
      <c r="BM275" s="171" t="s">
        <v>501</v>
      </c>
    </row>
    <row r="276" s="27" customFormat="true" ht="16.5" hidden="false" customHeight="true" outlineLevel="0" collapsed="false">
      <c r="A276" s="22"/>
      <c r="B276" s="159"/>
      <c r="C276" s="160" t="s">
        <v>502</v>
      </c>
      <c r="D276" s="160" t="s">
        <v>132</v>
      </c>
      <c r="E276" s="161" t="s">
        <v>503</v>
      </c>
      <c r="F276" s="162" t="s">
        <v>504</v>
      </c>
      <c r="G276" s="163" t="s">
        <v>192</v>
      </c>
      <c r="H276" s="164" t="n">
        <v>11</v>
      </c>
      <c r="I276" s="165"/>
      <c r="J276" s="166" t="n">
        <f aca="false">ROUND(I276*H276,2)</f>
        <v>0</v>
      </c>
      <c r="K276" s="162" t="s">
        <v>136</v>
      </c>
      <c r="L276" s="23"/>
      <c r="M276" s="167"/>
      <c r="N276" s="168" t="s">
        <v>39</v>
      </c>
      <c r="O276" s="60"/>
      <c r="P276" s="169" t="n">
        <f aca="false">O276*H276</f>
        <v>0</v>
      </c>
      <c r="Q276" s="169" t="n">
        <v>0</v>
      </c>
      <c r="R276" s="169" t="n">
        <f aca="false">Q276*H276</f>
        <v>0</v>
      </c>
      <c r="S276" s="169" t="n">
        <v>0</v>
      </c>
      <c r="T276" s="170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1" t="s">
        <v>213</v>
      </c>
      <c r="AT276" s="171" t="s">
        <v>132</v>
      </c>
      <c r="AU276" s="171" t="s">
        <v>81</v>
      </c>
      <c r="AY276" s="3" t="s">
        <v>129</v>
      </c>
      <c r="BE276" s="172" t="n">
        <f aca="false">IF(N276="základní",J276,0)</f>
        <v>0</v>
      </c>
      <c r="BF276" s="172" t="n">
        <f aca="false">IF(N276="snížená",J276,0)</f>
        <v>0</v>
      </c>
      <c r="BG276" s="172" t="n">
        <f aca="false">IF(N276="zákl. přenesená",J276,0)</f>
        <v>0</v>
      </c>
      <c r="BH276" s="172" t="n">
        <f aca="false">IF(N276="sníž. přenesená",J276,0)</f>
        <v>0</v>
      </c>
      <c r="BI276" s="172" t="n">
        <f aca="false">IF(N276="nulová",J276,0)</f>
        <v>0</v>
      </c>
      <c r="BJ276" s="3" t="s">
        <v>79</v>
      </c>
      <c r="BK276" s="172" t="n">
        <f aca="false">ROUND(I276*H276,2)</f>
        <v>0</v>
      </c>
      <c r="BL276" s="3" t="s">
        <v>213</v>
      </c>
      <c r="BM276" s="171" t="s">
        <v>505</v>
      </c>
    </row>
    <row r="277" s="27" customFormat="true" ht="16.5" hidden="false" customHeight="true" outlineLevel="0" collapsed="false">
      <c r="A277" s="22"/>
      <c r="B277" s="159"/>
      <c r="C277" s="192" t="s">
        <v>506</v>
      </c>
      <c r="D277" s="192" t="s">
        <v>194</v>
      </c>
      <c r="E277" s="193" t="s">
        <v>507</v>
      </c>
      <c r="F277" s="194" t="s">
        <v>508</v>
      </c>
      <c r="G277" s="195" t="s">
        <v>192</v>
      </c>
      <c r="H277" s="196" t="n">
        <v>9</v>
      </c>
      <c r="I277" s="197"/>
      <c r="J277" s="198" t="n">
        <f aca="false">ROUND(I277*H277,2)</f>
        <v>0</v>
      </c>
      <c r="K277" s="162" t="s">
        <v>136</v>
      </c>
      <c r="L277" s="199"/>
      <c r="M277" s="200"/>
      <c r="N277" s="201" t="s">
        <v>39</v>
      </c>
      <c r="O277" s="60"/>
      <c r="P277" s="169" t="n">
        <f aca="false">O277*H277</f>
        <v>0</v>
      </c>
      <c r="Q277" s="169" t="n">
        <v>3E-005</v>
      </c>
      <c r="R277" s="169" t="n">
        <f aca="false">Q277*H277</f>
        <v>0.00027</v>
      </c>
      <c r="S277" s="169" t="n">
        <v>0</v>
      </c>
      <c r="T277" s="170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1" t="s">
        <v>278</v>
      </c>
      <c r="AT277" s="171" t="s">
        <v>194</v>
      </c>
      <c r="AU277" s="171" t="s">
        <v>81</v>
      </c>
      <c r="AY277" s="3" t="s">
        <v>129</v>
      </c>
      <c r="BE277" s="172" t="n">
        <f aca="false">IF(N277="základní",J277,0)</f>
        <v>0</v>
      </c>
      <c r="BF277" s="172" t="n">
        <f aca="false">IF(N277="snížená",J277,0)</f>
        <v>0</v>
      </c>
      <c r="BG277" s="172" t="n">
        <f aca="false">IF(N277="zákl. přenesená",J277,0)</f>
        <v>0</v>
      </c>
      <c r="BH277" s="172" t="n">
        <f aca="false">IF(N277="sníž. přenesená",J277,0)</f>
        <v>0</v>
      </c>
      <c r="BI277" s="172" t="n">
        <f aca="false">IF(N277="nulová",J277,0)</f>
        <v>0</v>
      </c>
      <c r="BJ277" s="3" t="s">
        <v>79</v>
      </c>
      <c r="BK277" s="172" t="n">
        <f aca="false">ROUND(I277*H277,2)</f>
        <v>0</v>
      </c>
      <c r="BL277" s="3" t="s">
        <v>213</v>
      </c>
      <c r="BM277" s="171" t="s">
        <v>509</v>
      </c>
    </row>
    <row r="278" s="27" customFormat="true" ht="16.5" hidden="false" customHeight="true" outlineLevel="0" collapsed="false">
      <c r="A278" s="22"/>
      <c r="B278" s="159"/>
      <c r="C278" s="192" t="s">
        <v>510</v>
      </c>
      <c r="D278" s="192" t="s">
        <v>194</v>
      </c>
      <c r="E278" s="193" t="s">
        <v>511</v>
      </c>
      <c r="F278" s="194" t="s">
        <v>512</v>
      </c>
      <c r="G278" s="195" t="s">
        <v>192</v>
      </c>
      <c r="H278" s="196" t="n">
        <v>2</v>
      </c>
      <c r="I278" s="197"/>
      <c r="J278" s="198" t="n">
        <f aca="false">ROUND(I278*H278,2)</f>
        <v>0</v>
      </c>
      <c r="K278" s="194"/>
      <c r="L278" s="199"/>
      <c r="M278" s="200"/>
      <c r="N278" s="201" t="s">
        <v>39</v>
      </c>
      <c r="O278" s="60"/>
      <c r="P278" s="169" t="n">
        <f aca="false">O278*H278</f>
        <v>0</v>
      </c>
      <c r="Q278" s="169" t="n">
        <v>0.00018</v>
      </c>
      <c r="R278" s="169" t="n">
        <f aca="false">Q278*H278</f>
        <v>0.00036</v>
      </c>
      <c r="S278" s="169" t="n">
        <v>0</v>
      </c>
      <c r="T278" s="170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1" t="s">
        <v>278</v>
      </c>
      <c r="AT278" s="171" t="s">
        <v>194</v>
      </c>
      <c r="AU278" s="171" t="s">
        <v>81</v>
      </c>
      <c r="AY278" s="3" t="s">
        <v>129</v>
      </c>
      <c r="BE278" s="172" t="n">
        <f aca="false">IF(N278="základní",J278,0)</f>
        <v>0</v>
      </c>
      <c r="BF278" s="172" t="n">
        <f aca="false">IF(N278="snížená",J278,0)</f>
        <v>0</v>
      </c>
      <c r="BG278" s="172" t="n">
        <f aca="false">IF(N278="zákl. přenesená",J278,0)</f>
        <v>0</v>
      </c>
      <c r="BH278" s="172" t="n">
        <f aca="false">IF(N278="sníž. přenesená",J278,0)</f>
        <v>0</v>
      </c>
      <c r="BI278" s="172" t="n">
        <f aca="false">IF(N278="nulová",J278,0)</f>
        <v>0</v>
      </c>
      <c r="BJ278" s="3" t="s">
        <v>79</v>
      </c>
      <c r="BK278" s="172" t="n">
        <f aca="false">ROUND(I278*H278,2)</f>
        <v>0</v>
      </c>
      <c r="BL278" s="3" t="s">
        <v>213</v>
      </c>
      <c r="BM278" s="171" t="s">
        <v>513</v>
      </c>
    </row>
    <row r="279" s="27" customFormat="true" ht="24.15" hidden="false" customHeight="true" outlineLevel="0" collapsed="false">
      <c r="A279" s="22"/>
      <c r="B279" s="159"/>
      <c r="C279" s="160" t="s">
        <v>514</v>
      </c>
      <c r="D279" s="160" t="s">
        <v>132</v>
      </c>
      <c r="E279" s="161" t="s">
        <v>515</v>
      </c>
      <c r="F279" s="162" t="s">
        <v>516</v>
      </c>
      <c r="G279" s="163" t="s">
        <v>143</v>
      </c>
      <c r="H279" s="164" t="n">
        <v>90</v>
      </c>
      <c r="I279" s="165"/>
      <c r="J279" s="166" t="n">
        <f aca="false">ROUND(I279*H279,2)</f>
        <v>0</v>
      </c>
      <c r="K279" s="162" t="s">
        <v>136</v>
      </c>
      <c r="L279" s="23"/>
      <c r="M279" s="167"/>
      <c r="N279" s="168" t="s">
        <v>39</v>
      </c>
      <c r="O279" s="60"/>
      <c r="P279" s="169" t="n">
        <f aca="false">O279*H279</f>
        <v>0</v>
      </c>
      <c r="Q279" s="169" t="n">
        <v>0</v>
      </c>
      <c r="R279" s="169" t="n">
        <f aca="false">Q279*H279</f>
        <v>0</v>
      </c>
      <c r="S279" s="169" t="n">
        <v>0</v>
      </c>
      <c r="T279" s="170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1" t="s">
        <v>213</v>
      </c>
      <c r="AT279" s="171" t="s">
        <v>132</v>
      </c>
      <c r="AU279" s="171" t="s">
        <v>81</v>
      </c>
      <c r="AY279" s="3" t="s">
        <v>129</v>
      </c>
      <c r="BE279" s="172" t="n">
        <f aca="false">IF(N279="základní",J279,0)</f>
        <v>0</v>
      </c>
      <c r="BF279" s="172" t="n">
        <f aca="false">IF(N279="snížená",J279,0)</f>
        <v>0</v>
      </c>
      <c r="BG279" s="172" t="n">
        <f aca="false">IF(N279="zákl. přenesená",J279,0)</f>
        <v>0</v>
      </c>
      <c r="BH279" s="172" t="n">
        <f aca="false">IF(N279="sníž. přenesená",J279,0)</f>
        <v>0</v>
      </c>
      <c r="BI279" s="172" t="n">
        <f aca="false">IF(N279="nulová",J279,0)</f>
        <v>0</v>
      </c>
      <c r="BJ279" s="3" t="s">
        <v>79</v>
      </c>
      <c r="BK279" s="172" t="n">
        <f aca="false">ROUND(I279*H279,2)</f>
        <v>0</v>
      </c>
      <c r="BL279" s="3" t="s">
        <v>213</v>
      </c>
      <c r="BM279" s="171" t="s">
        <v>517</v>
      </c>
    </row>
    <row r="280" s="27" customFormat="true" ht="16.5" hidden="false" customHeight="true" outlineLevel="0" collapsed="false">
      <c r="A280" s="22"/>
      <c r="B280" s="159"/>
      <c r="C280" s="192" t="s">
        <v>518</v>
      </c>
      <c r="D280" s="192" t="s">
        <v>194</v>
      </c>
      <c r="E280" s="193" t="s">
        <v>519</v>
      </c>
      <c r="F280" s="194" t="s">
        <v>520</v>
      </c>
      <c r="G280" s="195" t="s">
        <v>143</v>
      </c>
      <c r="H280" s="196" t="n">
        <v>55</v>
      </c>
      <c r="I280" s="197"/>
      <c r="J280" s="198" t="n">
        <f aca="false">ROUND(I280*H280,2)</f>
        <v>0</v>
      </c>
      <c r="K280" s="162" t="s">
        <v>136</v>
      </c>
      <c r="L280" s="199"/>
      <c r="M280" s="200"/>
      <c r="N280" s="201" t="s">
        <v>39</v>
      </c>
      <c r="O280" s="60"/>
      <c r="P280" s="169" t="n">
        <f aca="false">O280*H280</f>
        <v>0</v>
      </c>
      <c r="Q280" s="169" t="n">
        <v>0.00012</v>
      </c>
      <c r="R280" s="169" t="n">
        <f aca="false">Q280*H280</f>
        <v>0.0066</v>
      </c>
      <c r="S280" s="169" t="n">
        <v>0</v>
      </c>
      <c r="T280" s="170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1" t="s">
        <v>278</v>
      </c>
      <c r="AT280" s="171" t="s">
        <v>194</v>
      </c>
      <c r="AU280" s="171" t="s">
        <v>81</v>
      </c>
      <c r="AY280" s="3" t="s">
        <v>129</v>
      </c>
      <c r="BE280" s="172" t="n">
        <f aca="false">IF(N280="základní",J280,0)</f>
        <v>0</v>
      </c>
      <c r="BF280" s="172" t="n">
        <f aca="false">IF(N280="snížená",J280,0)</f>
        <v>0</v>
      </c>
      <c r="BG280" s="172" t="n">
        <f aca="false">IF(N280="zákl. přenesená",J280,0)</f>
        <v>0</v>
      </c>
      <c r="BH280" s="172" t="n">
        <f aca="false">IF(N280="sníž. přenesená",J280,0)</f>
        <v>0</v>
      </c>
      <c r="BI280" s="172" t="n">
        <f aca="false">IF(N280="nulová",J280,0)</f>
        <v>0</v>
      </c>
      <c r="BJ280" s="3" t="s">
        <v>79</v>
      </c>
      <c r="BK280" s="172" t="n">
        <f aca="false">ROUND(I280*H280,2)</f>
        <v>0</v>
      </c>
      <c r="BL280" s="3" t="s">
        <v>213</v>
      </c>
      <c r="BM280" s="171" t="s">
        <v>521</v>
      </c>
    </row>
    <row r="281" s="27" customFormat="true" ht="16.5" hidden="false" customHeight="true" outlineLevel="0" collapsed="false">
      <c r="A281" s="22"/>
      <c r="B281" s="159"/>
      <c r="C281" s="192" t="s">
        <v>522</v>
      </c>
      <c r="D281" s="192" t="s">
        <v>194</v>
      </c>
      <c r="E281" s="193" t="s">
        <v>523</v>
      </c>
      <c r="F281" s="194" t="s">
        <v>524</v>
      </c>
      <c r="G281" s="195" t="s">
        <v>143</v>
      </c>
      <c r="H281" s="196" t="n">
        <v>35</v>
      </c>
      <c r="I281" s="197"/>
      <c r="J281" s="198" t="n">
        <f aca="false">ROUND(I281*H281,2)</f>
        <v>0</v>
      </c>
      <c r="K281" s="162" t="s">
        <v>136</v>
      </c>
      <c r="L281" s="199"/>
      <c r="M281" s="200"/>
      <c r="N281" s="201" t="s">
        <v>39</v>
      </c>
      <c r="O281" s="60"/>
      <c r="P281" s="169" t="n">
        <f aca="false">O281*H281</f>
        <v>0</v>
      </c>
      <c r="Q281" s="169" t="n">
        <v>0.00017</v>
      </c>
      <c r="R281" s="169" t="n">
        <f aca="false">Q281*H281</f>
        <v>0.00595</v>
      </c>
      <c r="S281" s="169" t="n">
        <v>0</v>
      </c>
      <c r="T281" s="170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1" t="s">
        <v>278</v>
      </c>
      <c r="AT281" s="171" t="s">
        <v>194</v>
      </c>
      <c r="AU281" s="171" t="s">
        <v>81</v>
      </c>
      <c r="AY281" s="3" t="s">
        <v>129</v>
      </c>
      <c r="BE281" s="172" t="n">
        <f aca="false">IF(N281="základní",J281,0)</f>
        <v>0</v>
      </c>
      <c r="BF281" s="172" t="n">
        <f aca="false">IF(N281="snížená",J281,0)</f>
        <v>0</v>
      </c>
      <c r="BG281" s="172" t="n">
        <f aca="false">IF(N281="zákl. přenesená",J281,0)</f>
        <v>0</v>
      </c>
      <c r="BH281" s="172" t="n">
        <f aca="false">IF(N281="sníž. přenesená",J281,0)</f>
        <v>0</v>
      </c>
      <c r="BI281" s="172" t="n">
        <f aca="false">IF(N281="nulová",J281,0)</f>
        <v>0</v>
      </c>
      <c r="BJ281" s="3" t="s">
        <v>79</v>
      </c>
      <c r="BK281" s="172" t="n">
        <f aca="false">ROUND(I281*H281,2)</f>
        <v>0</v>
      </c>
      <c r="BL281" s="3" t="s">
        <v>213</v>
      </c>
      <c r="BM281" s="171" t="s">
        <v>525</v>
      </c>
    </row>
    <row r="282" s="27" customFormat="true" ht="24.15" hidden="false" customHeight="true" outlineLevel="0" collapsed="false">
      <c r="A282" s="22"/>
      <c r="B282" s="159"/>
      <c r="C282" s="160" t="s">
        <v>526</v>
      </c>
      <c r="D282" s="160" t="s">
        <v>132</v>
      </c>
      <c r="E282" s="161" t="s">
        <v>527</v>
      </c>
      <c r="F282" s="162" t="s">
        <v>528</v>
      </c>
      <c r="G282" s="163" t="s">
        <v>192</v>
      </c>
      <c r="H282" s="164" t="n">
        <v>50</v>
      </c>
      <c r="I282" s="165"/>
      <c r="J282" s="166" t="n">
        <f aca="false">ROUND(I282*H282,2)</f>
        <v>0</v>
      </c>
      <c r="K282" s="162" t="s">
        <v>136</v>
      </c>
      <c r="L282" s="23"/>
      <c r="M282" s="167"/>
      <c r="N282" s="168" t="s">
        <v>39</v>
      </c>
      <c r="O282" s="60"/>
      <c r="P282" s="169" t="n">
        <f aca="false">O282*H282</f>
        <v>0</v>
      </c>
      <c r="Q282" s="169" t="n">
        <v>0</v>
      </c>
      <c r="R282" s="169" t="n">
        <f aca="false">Q282*H282</f>
        <v>0</v>
      </c>
      <c r="S282" s="169" t="n">
        <v>0</v>
      </c>
      <c r="T282" s="170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1" t="s">
        <v>213</v>
      </c>
      <c r="AT282" s="171" t="s">
        <v>132</v>
      </c>
      <c r="AU282" s="171" t="s">
        <v>81</v>
      </c>
      <c r="AY282" s="3" t="s">
        <v>129</v>
      </c>
      <c r="BE282" s="172" t="n">
        <f aca="false">IF(N282="základní",J282,0)</f>
        <v>0</v>
      </c>
      <c r="BF282" s="172" t="n">
        <f aca="false">IF(N282="snížená",J282,0)</f>
        <v>0</v>
      </c>
      <c r="BG282" s="172" t="n">
        <f aca="false">IF(N282="zákl. přenesená",J282,0)</f>
        <v>0</v>
      </c>
      <c r="BH282" s="172" t="n">
        <f aca="false">IF(N282="sníž. přenesená",J282,0)</f>
        <v>0</v>
      </c>
      <c r="BI282" s="172" t="n">
        <f aca="false">IF(N282="nulová",J282,0)</f>
        <v>0</v>
      </c>
      <c r="BJ282" s="3" t="s">
        <v>79</v>
      </c>
      <c r="BK282" s="172" t="n">
        <f aca="false">ROUND(I282*H282,2)</f>
        <v>0</v>
      </c>
      <c r="BL282" s="3" t="s">
        <v>213</v>
      </c>
      <c r="BM282" s="171" t="s">
        <v>529</v>
      </c>
    </row>
    <row r="283" s="27" customFormat="true" ht="24.15" hidden="false" customHeight="true" outlineLevel="0" collapsed="false">
      <c r="A283" s="22"/>
      <c r="B283" s="159"/>
      <c r="C283" s="160" t="s">
        <v>530</v>
      </c>
      <c r="D283" s="160" t="s">
        <v>132</v>
      </c>
      <c r="E283" s="161" t="s">
        <v>531</v>
      </c>
      <c r="F283" s="162" t="s">
        <v>532</v>
      </c>
      <c r="G283" s="163" t="s">
        <v>192</v>
      </c>
      <c r="H283" s="164" t="n">
        <v>1</v>
      </c>
      <c r="I283" s="165"/>
      <c r="J283" s="166" t="n">
        <f aca="false">ROUND(I283*H283,2)</f>
        <v>0</v>
      </c>
      <c r="K283" s="162" t="s">
        <v>136</v>
      </c>
      <c r="L283" s="23"/>
      <c r="M283" s="167"/>
      <c r="N283" s="168" t="s">
        <v>39</v>
      </c>
      <c r="O283" s="60"/>
      <c r="P283" s="169" t="n">
        <f aca="false">O283*H283</f>
        <v>0</v>
      </c>
      <c r="Q283" s="169" t="n">
        <v>0</v>
      </c>
      <c r="R283" s="169" t="n">
        <f aca="false">Q283*H283</f>
        <v>0</v>
      </c>
      <c r="S283" s="169" t="n">
        <v>0</v>
      </c>
      <c r="T283" s="170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1" t="s">
        <v>213</v>
      </c>
      <c r="AT283" s="171" t="s">
        <v>132</v>
      </c>
      <c r="AU283" s="171" t="s">
        <v>81</v>
      </c>
      <c r="AY283" s="3" t="s">
        <v>129</v>
      </c>
      <c r="BE283" s="172" t="n">
        <f aca="false">IF(N283="základní",J283,0)</f>
        <v>0</v>
      </c>
      <c r="BF283" s="172" t="n">
        <f aca="false">IF(N283="snížená",J283,0)</f>
        <v>0</v>
      </c>
      <c r="BG283" s="172" t="n">
        <f aca="false">IF(N283="zákl. přenesená",J283,0)</f>
        <v>0</v>
      </c>
      <c r="BH283" s="172" t="n">
        <f aca="false">IF(N283="sníž. přenesená",J283,0)</f>
        <v>0</v>
      </c>
      <c r="BI283" s="172" t="n">
        <f aca="false">IF(N283="nulová",J283,0)</f>
        <v>0</v>
      </c>
      <c r="BJ283" s="3" t="s">
        <v>79</v>
      </c>
      <c r="BK283" s="172" t="n">
        <f aca="false">ROUND(I283*H283,2)</f>
        <v>0</v>
      </c>
      <c r="BL283" s="3" t="s">
        <v>213</v>
      </c>
      <c r="BM283" s="171" t="s">
        <v>533</v>
      </c>
    </row>
    <row r="284" s="27" customFormat="true" ht="16.5" hidden="false" customHeight="true" outlineLevel="0" collapsed="false">
      <c r="A284" s="22"/>
      <c r="B284" s="159"/>
      <c r="C284" s="192" t="s">
        <v>534</v>
      </c>
      <c r="D284" s="192" t="s">
        <v>194</v>
      </c>
      <c r="E284" s="193" t="s">
        <v>535</v>
      </c>
      <c r="F284" s="194" t="s">
        <v>536</v>
      </c>
      <c r="G284" s="195" t="s">
        <v>192</v>
      </c>
      <c r="H284" s="196" t="n">
        <v>1</v>
      </c>
      <c r="I284" s="197"/>
      <c r="J284" s="198" t="n">
        <f aca="false">ROUND(I284*H284,2)</f>
        <v>0</v>
      </c>
      <c r="K284" s="162" t="s">
        <v>136</v>
      </c>
      <c r="L284" s="199"/>
      <c r="M284" s="200"/>
      <c r="N284" s="201" t="s">
        <v>39</v>
      </c>
      <c r="O284" s="60"/>
      <c r="P284" s="169" t="n">
        <f aca="false">O284*H284</f>
        <v>0</v>
      </c>
      <c r="Q284" s="169" t="n">
        <v>5E-005</v>
      </c>
      <c r="R284" s="169" t="n">
        <f aca="false">Q284*H284</f>
        <v>5E-005</v>
      </c>
      <c r="S284" s="169" t="n">
        <v>0</v>
      </c>
      <c r="T284" s="170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1" t="s">
        <v>278</v>
      </c>
      <c r="AT284" s="171" t="s">
        <v>194</v>
      </c>
      <c r="AU284" s="171" t="s">
        <v>81</v>
      </c>
      <c r="AY284" s="3" t="s">
        <v>129</v>
      </c>
      <c r="BE284" s="172" t="n">
        <f aca="false">IF(N284="základní",J284,0)</f>
        <v>0</v>
      </c>
      <c r="BF284" s="172" t="n">
        <f aca="false">IF(N284="snížená",J284,0)</f>
        <v>0</v>
      </c>
      <c r="BG284" s="172" t="n">
        <f aca="false">IF(N284="zákl. přenesená",J284,0)</f>
        <v>0</v>
      </c>
      <c r="BH284" s="172" t="n">
        <f aca="false">IF(N284="sníž. přenesená",J284,0)</f>
        <v>0</v>
      </c>
      <c r="BI284" s="172" t="n">
        <f aca="false">IF(N284="nulová",J284,0)</f>
        <v>0</v>
      </c>
      <c r="BJ284" s="3" t="s">
        <v>79</v>
      </c>
      <c r="BK284" s="172" t="n">
        <f aca="false">ROUND(I284*H284,2)</f>
        <v>0</v>
      </c>
      <c r="BL284" s="3" t="s">
        <v>213</v>
      </c>
      <c r="BM284" s="171" t="s">
        <v>537</v>
      </c>
    </row>
    <row r="285" s="27" customFormat="true" ht="24.15" hidden="false" customHeight="true" outlineLevel="0" collapsed="false">
      <c r="A285" s="22"/>
      <c r="B285" s="159"/>
      <c r="C285" s="160" t="s">
        <v>538</v>
      </c>
      <c r="D285" s="160" t="s">
        <v>132</v>
      </c>
      <c r="E285" s="161" t="s">
        <v>539</v>
      </c>
      <c r="F285" s="162" t="s">
        <v>540</v>
      </c>
      <c r="G285" s="163" t="s">
        <v>192</v>
      </c>
      <c r="H285" s="164" t="n">
        <v>4</v>
      </c>
      <c r="I285" s="165"/>
      <c r="J285" s="166" t="n">
        <f aca="false">ROUND(I285*H285,2)</f>
        <v>0</v>
      </c>
      <c r="K285" s="162" t="s">
        <v>136</v>
      </c>
      <c r="L285" s="23"/>
      <c r="M285" s="167"/>
      <c r="N285" s="168" t="s">
        <v>39</v>
      </c>
      <c r="O285" s="60"/>
      <c r="P285" s="169" t="n">
        <f aca="false">O285*H285</f>
        <v>0</v>
      </c>
      <c r="Q285" s="169" t="n">
        <v>0</v>
      </c>
      <c r="R285" s="169" t="n">
        <f aca="false">Q285*H285</f>
        <v>0</v>
      </c>
      <c r="S285" s="169" t="n">
        <v>0</v>
      </c>
      <c r="T285" s="170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1" t="s">
        <v>213</v>
      </c>
      <c r="AT285" s="171" t="s">
        <v>132</v>
      </c>
      <c r="AU285" s="171" t="s">
        <v>81</v>
      </c>
      <c r="AY285" s="3" t="s">
        <v>129</v>
      </c>
      <c r="BE285" s="172" t="n">
        <f aca="false">IF(N285="základní",J285,0)</f>
        <v>0</v>
      </c>
      <c r="BF285" s="172" t="n">
        <f aca="false">IF(N285="snížená",J285,0)</f>
        <v>0</v>
      </c>
      <c r="BG285" s="172" t="n">
        <f aca="false">IF(N285="zákl. přenesená",J285,0)</f>
        <v>0</v>
      </c>
      <c r="BH285" s="172" t="n">
        <f aca="false">IF(N285="sníž. přenesená",J285,0)</f>
        <v>0</v>
      </c>
      <c r="BI285" s="172" t="n">
        <f aca="false">IF(N285="nulová",J285,0)</f>
        <v>0</v>
      </c>
      <c r="BJ285" s="3" t="s">
        <v>79</v>
      </c>
      <c r="BK285" s="172" t="n">
        <f aca="false">ROUND(I285*H285,2)</f>
        <v>0</v>
      </c>
      <c r="BL285" s="3" t="s">
        <v>213</v>
      </c>
      <c r="BM285" s="171" t="s">
        <v>541</v>
      </c>
    </row>
    <row r="286" s="27" customFormat="true" ht="16.5" hidden="false" customHeight="true" outlineLevel="0" collapsed="false">
      <c r="A286" s="22"/>
      <c r="B286" s="159"/>
      <c r="C286" s="192" t="s">
        <v>542</v>
      </c>
      <c r="D286" s="192" t="s">
        <v>194</v>
      </c>
      <c r="E286" s="193" t="s">
        <v>543</v>
      </c>
      <c r="F286" s="194" t="s">
        <v>544</v>
      </c>
      <c r="G286" s="195" t="s">
        <v>192</v>
      </c>
      <c r="H286" s="196" t="n">
        <v>4</v>
      </c>
      <c r="I286" s="197"/>
      <c r="J286" s="198" t="n">
        <f aca="false">ROUND(I286*H286,2)</f>
        <v>0</v>
      </c>
      <c r="K286" s="194"/>
      <c r="L286" s="199"/>
      <c r="M286" s="200"/>
      <c r="N286" s="201" t="s">
        <v>39</v>
      </c>
      <c r="O286" s="60"/>
      <c r="P286" s="169" t="n">
        <f aca="false">O286*H286</f>
        <v>0</v>
      </c>
      <c r="Q286" s="169" t="n">
        <v>0.0001</v>
      </c>
      <c r="R286" s="169" t="n">
        <f aca="false">Q286*H286</f>
        <v>0.0004</v>
      </c>
      <c r="S286" s="169" t="n">
        <v>0</v>
      </c>
      <c r="T286" s="170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1" t="s">
        <v>278</v>
      </c>
      <c r="AT286" s="171" t="s">
        <v>194</v>
      </c>
      <c r="AU286" s="171" t="s">
        <v>81</v>
      </c>
      <c r="AY286" s="3" t="s">
        <v>129</v>
      </c>
      <c r="BE286" s="172" t="n">
        <f aca="false">IF(N286="základní",J286,0)</f>
        <v>0</v>
      </c>
      <c r="BF286" s="172" t="n">
        <f aca="false">IF(N286="snížená",J286,0)</f>
        <v>0</v>
      </c>
      <c r="BG286" s="172" t="n">
        <f aca="false">IF(N286="zákl. přenesená",J286,0)</f>
        <v>0</v>
      </c>
      <c r="BH286" s="172" t="n">
        <f aca="false">IF(N286="sníž. přenesená",J286,0)</f>
        <v>0</v>
      </c>
      <c r="BI286" s="172" t="n">
        <f aca="false">IF(N286="nulová",J286,0)</f>
        <v>0</v>
      </c>
      <c r="BJ286" s="3" t="s">
        <v>79</v>
      </c>
      <c r="BK286" s="172" t="n">
        <f aca="false">ROUND(I286*H286,2)</f>
        <v>0</v>
      </c>
      <c r="BL286" s="3" t="s">
        <v>213</v>
      </c>
      <c r="BM286" s="171" t="s">
        <v>545</v>
      </c>
    </row>
    <row r="287" s="27" customFormat="true" ht="24.15" hidden="false" customHeight="true" outlineLevel="0" collapsed="false">
      <c r="A287" s="22"/>
      <c r="B287" s="159"/>
      <c r="C287" s="160" t="s">
        <v>546</v>
      </c>
      <c r="D287" s="160" t="s">
        <v>132</v>
      </c>
      <c r="E287" s="161" t="s">
        <v>547</v>
      </c>
      <c r="F287" s="162" t="s">
        <v>548</v>
      </c>
      <c r="G287" s="163" t="s">
        <v>192</v>
      </c>
      <c r="H287" s="164" t="n">
        <v>4</v>
      </c>
      <c r="I287" s="165"/>
      <c r="J287" s="166" t="n">
        <f aca="false">ROUND(I287*H287,2)</f>
        <v>0</v>
      </c>
      <c r="K287" s="162" t="s">
        <v>136</v>
      </c>
      <c r="L287" s="23"/>
      <c r="M287" s="167"/>
      <c r="N287" s="168" t="s">
        <v>39</v>
      </c>
      <c r="O287" s="60"/>
      <c r="P287" s="169" t="n">
        <f aca="false">O287*H287</f>
        <v>0</v>
      </c>
      <c r="Q287" s="169" t="n">
        <v>0</v>
      </c>
      <c r="R287" s="169" t="n">
        <f aca="false">Q287*H287</f>
        <v>0</v>
      </c>
      <c r="S287" s="169" t="n">
        <v>0</v>
      </c>
      <c r="T287" s="170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1" t="s">
        <v>213</v>
      </c>
      <c r="AT287" s="171" t="s">
        <v>132</v>
      </c>
      <c r="AU287" s="171" t="s">
        <v>81</v>
      </c>
      <c r="AY287" s="3" t="s">
        <v>129</v>
      </c>
      <c r="BE287" s="172" t="n">
        <f aca="false">IF(N287="základní",J287,0)</f>
        <v>0</v>
      </c>
      <c r="BF287" s="172" t="n">
        <f aca="false">IF(N287="snížená",J287,0)</f>
        <v>0</v>
      </c>
      <c r="BG287" s="172" t="n">
        <f aca="false">IF(N287="zákl. přenesená",J287,0)</f>
        <v>0</v>
      </c>
      <c r="BH287" s="172" t="n">
        <f aca="false">IF(N287="sníž. přenesená",J287,0)</f>
        <v>0</v>
      </c>
      <c r="BI287" s="172" t="n">
        <f aca="false">IF(N287="nulová",J287,0)</f>
        <v>0</v>
      </c>
      <c r="BJ287" s="3" t="s">
        <v>79</v>
      </c>
      <c r="BK287" s="172" t="n">
        <f aca="false">ROUND(I287*H287,2)</f>
        <v>0</v>
      </c>
      <c r="BL287" s="3" t="s">
        <v>213</v>
      </c>
      <c r="BM287" s="171" t="s">
        <v>549</v>
      </c>
    </row>
    <row r="288" s="27" customFormat="true" ht="16.5" hidden="false" customHeight="true" outlineLevel="0" collapsed="false">
      <c r="A288" s="22"/>
      <c r="B288" s="159"/>
      <c r="C288" s="192" t="s">
        <v>550</v>
      </c>
      <c r="D288" s="192" t="s">
        <v>194</v>
      </c>
      <c r="E288" s="193" t="s">
        <v>551</v>
      </c>
      <c r="F288" s="194" t="s">
        <v>552</v>
      </c>
      <c r="G288" s="195" t="s">
        <v>192</v>
      </c>
      <c r="H288" s="196" t="n">
        <v>4</v>
      </c>
      <c r="I288" s="197"/>
      <c r="J288" s="198" t="n">
        <f aca="false">ROUND(I288*H288,2)</f>
        <v>0</v>
      </c>
      <c r="K288" s="162" t="s">
        <v>136</v>
      </c>
      <c r="L288" s="199"/>
      <c r="M288" s="200"/>
      <c r="N288" s="201" t="s">
        <v>39</v>
      </c>
      <c r="O288" s="60"/>
      <c r="P288" s="169" t="n">
        <f aca="false">O288*H288</f>
        <v>0</v>
      </c>
      <c r="Q288" s="169" t="n">
        <v>6E-005</v>
      </c>
      <c r="R288" s="169" t="n">
        <f aca="false">Q288*H288</f>
        <v>0.00024</v>
      </c>
      <c r="S288" s="169" t="n">
        <v>0</v>
      </c>
      <c r="T288" s="170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1" t="s">
        <v>278</v>
      </c>
      <c r="AT288" s="171" t="s">
        <v>194</v>
      </c>
      <c r="AU288" s="171" t="s">
        <v>81</v>
      </c>
      <c r="AY288" s="3" t="s">
        <v>129</v>
      </c>
      <c r="BE288" s="172" t="n">
        <f aca="false">IF(N288="základní",J288,0)</f>
        <v>0</v>
      </c>
      <c r="BF288" s="172" t="n">
        <f aca="false">IF(N288="snížená",J288,0)</f>
        <v>0</v>
      </c>
      <c r="BG288" s="172" t="n">
        <f aca="false">IF(N288="zákl. přenesená",J288,0)</f>
        <v>0</v>
      </c>
      <c r="BH288" s="172" t="n">
        <f aca="false">IF(N288="sníž. přenesená",J288,0)</f>
        <v>0</v>
      </c>
      <c r="BI288" s="172" t="n">
        <f aca="false">IF(N288="nulová",J288,0)</f>
        <v>0</v>
      </c>
      <c r="BJ288" s="3" t="s">
        <v>79</v>
      </c>
      <c r="BK288" s="172" t="n">
        <f aca="false">ROUND(I288*H288,2)</f>
        <v>0</v>
      </c>
      <c r="BL288" s="3" t="s">
        <v>213</v>
      </c>
      <c r="BM288" s="171" t="s">
        <v>553</v>
      </c>
    </row>
    <row r="289" s="27" customFormat="true" ht="24.15" hidden="false" customHeight="true" outlineLevel="0" collapsed="false">
      <c r="A289" s="22"/>
      <c r="B289" s="159"/>
      <c r="C289" s="160" t="s">
        <v>554</v>
      </c>
      <c r="D289" s="160" t="s">
        <v>132</v>
      </c>
      <c r="E289" s="161" t="s">
        <v>555</v>
      </c>
      <c r="F289" s="162" t="s">
        <v>556</v>
      </c>
      <c r="G289" s="163" t="s">
        <v>192</v>
      </c>
      <c r="H289" s="164" t="n">
        <v>1</v>
      </c>
      <c r="I289" s="165"/>
      <c r="J289" s="166" t="n">
        <f aca="false">ROUND(I289*H289,2)</f>
        <v>0</v>
      </c>
      <c r="K289" s="162" t="s">
        <v>136</v>
      </c>
      <c r="L289" s="23"/>
      <c r="M289" s="167"/>
      <c r="N289" s="168" t="s">
        <v>39</v>
      </c>
      <c r="O289" s="60"/>
      <c r="P289" s="169" t="n">
        <f aca="false">O289*H289</f>
        <v>0</v>
      </c>
      <c r="Q289" s="169" t="n">
        <v>0</v>
      </c>
      <c r="R289" s="169" t="n">
        <f aca="false">Q289*H289</f>
        <v>0</v>
      </c>
      <c r="S289" s="169" t="n">
        <v>0</v>
      </c>
      <c r="T289" s="170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1" t="s">
        <v>213</v>
      </c>
      <c r="AT289" s="171" t="s">
        <v>132</v>
      </c>
      <c r="AU289" s="171" t="s">
        <v>81</v>
      </c>
      <c r="AY289" s="3" t="s">
        <v>129</v>
      </c>
      <c r="BE289" s="172" t="n">
        <f aca="false">IF(N289="základní",J289,0)</f>
        <v>0</v>
      </c>
      <c r="BF289" s="172" t="n">
        <f aca="false">IF(N289="snížená",J289,0)</f>
        <v>0</v>
      </c>
      <c r="BG289" s="172" t="n">
        <f aca="false">IF(N289="zákl. přenesená",J289,0)</f>
        <v>0</v>
      </c>
      <c r="BH289" s="172" t="n">
        <f aca="false">IF(N289="sníž. přenesená",J289,0)</f>
        <v>0</v>
      </c>
      <c r="BI289" s="172" t="n">
        <f aca="false">IF(N289="nulová",J289,0)</f>
        <v>0</v>
      </c>
      <c r="BJ289" s="3" t="s">
        <v>79</v>
      </c>
      <c r="BK289" s="172" t="n">
        <f aca="false">ROUND(I289*H289,2)</f>
        <v>0</v>
      </c>
      <c r="BL289" s="3" t="s">
        <v>213</v>
      </c>
      <c r="BM289" s="171" t="s">
        <v>557</v>
      </c>
    </row>
    <row r="290" s="27" customFormat="true" ht="16.5" hidden="false" customHeight="true" outlineLevel="0" collapsed="false">
      <c r="A290" s="22"/>
      <c r="B290" s="159"/>
      <c r="C290" s="192" t="s">
        <v>558</v>
      </c>
      <c r="D290" s="192" t="s">
        <v>194</v>
      </c>
      <c r="E290" s="193" t="s">
        <v>559</v>
      </c>
      <c r="F290" s="194" t="s">
        <v>560</v>
      </c>
      <c r="G290" s="195" t="s">
        <v>192</v>
      </c>
      <c r="H290" s="196" t="n">
        <v>1</v>
      </c>
      <c r="I290" s="197"/>
      <c r="J290" s="198" t="n">
        <f aca="false">ROUND(I290*H290,2)</f>
        <v>0</v>
      </c>
      <c r="K290" s="162" t="s">
        <v>136</v>
      </c>
      <c r="L290" s="199"/>
      <c r="M290" s="200"/>
      <c r="N290" s="201" t="s">
        <v>39</v>
      </c>
      <c r="O290" s="60"/>
      <c r="P290" s="169" t="n">
        <f aca="false">O290*H290</f>
        <v>0</v>
      </c>
      <c r="Q290" s="169" t="n">
        <v>0.00047</v>
      </c>
      <c r="R290" s="169" t="n">
        <f aca="false">Q290*H290</f>
        <v>0.00047</v>
      </c>
      <c r="S290" s="169" t="n">
        <v>0</v>
      </c>
      <c r="T290" s="170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1" t="s">
        <v>278</v>
      </c>
      <c r="AT290" s="171" t="s">
        <v>194</v>
      </c>
      <c r="AU290" s="171" t="s">
        <v>81</v>
      </c>
      <c r="AY290" s="3" t="s">
        <v>129</v>
      </c>
      <c r="BE290" s="172" t="n">
        <f aca="false">IF(N290="základní",J290,0)</f>
        <v>0</v>
      </c>
      <c r="BF290" s="172" t="n">
        <f aca="false">IF(N290="snížená",J290,0)</f>
        <v>0</v>
      </c>
      <c r="BG290" s="172" t="n">
        <f aca="false">IF(N290="zákl. přenesená",J290,0)</f>
        <v>0</v>
      </c>
      <c r="BH290" s="172" t="n">
        <f aca="false">IF(N290="sníž. přenesená",J290,0)</f>
        <v>0</v>
      </c>
      <c r="BI290" s="172" t="n">
        <f aca="false">IF(N290="nulová",J290,0)</f>
        <v>0</v>
      </c>
      <c r="BJ290" s="3" t="s">
        <v>79</v>
      </c>
      <c r="BK290" s="172" t="n">
        <f aca="false">ROUND(I290*H290,2)</f>
        <v>0</v>
      </c>
      <c r="BL290" s="3" t="s">
        <v>213</v>
      </c>
      <c r="BM290" s="171" t="s">
        <v>561</v>
      </c>
    </row>
    <row r="291" s="27" customFormat="true" ht="24.15" hidden="false" customHeight="true" outlineLevel="0" collapsed="false">
      <c r="A291" s="22"/>
      <c r="B291" s="159"/>
      <c r="C291" s="160" t="s">
        <v>562</v>
      </c>
      <c r="D291" s="160" t="s">
        <v>132</v>
      </c>
      <c r="E291" s="161" t="s">
        <v>563</v>
      </c>
      <c r="F291" s="162" t="s">
        <v>564</v>
      </c>
      <c r="G291" s="163" t="s">
        <v>192</v>
      </c>
      <c r="H291" s="164" t="n">
        <v>1</v>
      </c>
      <c r="I291" s="165"/>
      <c r="J291" s="166" t="n">
        <f aca="false">ROUND(I291*H291,2)</f>
        <v>0</v>
      </c>
      <c r="K291" s="162" t="s">
        <v>136</v>
      </c>
      <c r="L291" s="23"/>
      <c r="M291" s="167"/>
      <c r="N291" s="168" t="s">
        <v>39</v>
      </c>
      <c r="O291" s="60"/>
      <c r="P291" s="169" t="n">
        <f aca="false">O291*H291</f>
        <v>0</v>
      </c>
      <c r="Q291" s="169" t="n">
        <v>0</v>
      </c>
      <c r="R291" s="169" t="n">
        <f aca="false">Q291*H291</f>
        <v>0</v>
      </c>
      <c r="S291" s="169" t="n">
        <v>0</v>
      </c>
      <c r="T291" s="170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1" t="s">
        <v>213</v>
      </c>
      <c r="AT291" s="171" t="s">
        <v>132</v>
      </c>
      <c r="AU291" s="171" t="s">
        <v>81</v>
      </c>
      <c r="AY291" s="3" t="s">
        <v>129</v>
      </c>
      <c r="BE291" s="172" t="n">
        <f aca="false">IF(N291="základní",J291,0)</f>
        <v>0</v>
      </c>
      <c r="BF291" s="172" t="n">
        <f aca="false">IF(N291="snížená",J291,0)</f>
        <v>0</v>
      </c>
      <c r="BG291" s="172" t="n">
        <f aca="false">IF(N291="zákl. přenesená",J291,0)</f>
        <v>0</v>
      </c>
      <c r="BH291" s="172" t="n">
        <f aca="false">IF(N291="sníž. přenesená",J291,0)</f>
        <v>0</v>
      </c>
      <c r="BI291" s="172" t="n">
        <f aca="false">IF(N291="nulová",J291,0)</f>
        <v>0</v>
      </c>
      <c r="BJ291" s="3" t="s">
        <v>79</v>
      </c>
      <c r="BK291" s="172" t="n">
        <f aca="false">ROUND(I291*H291,2)</f>
        <v>0</v>
      </c>
      <c r="BL291" s="3" t="s">
        <v>213</v>
      </c>
      <c r="BM291" s="171" t="s">
        <v>565</v>
      </c>
    </row>
    <row r="292" s="27" customFormat="true" ht="21.75" hidden="false" customHeight="true" outlineLevel="0" collapsed="false">
      <c r="A292" s="22"/>
      <c r="B292" s="159"/>
      <c r="C292" s="160" t="s">
        <v>566</v>
      </c>
      <c r="D292" s="160" t="s">
        <v>132</v>
      </c>
      <c r="E292" s="161" t="s">
        <v>567</v>
      </c>
      <c r="F292" s="162" t="s">
        <v>568</v>
      </c>
      <c r="G292" s="163" t="s">
        <v>192</v>
      </c>
      <c r="H292" s="164" t="n">
        <v>1</v>
      </c>
      <c r="I292" s="165"/>
      <c r="J292" s="166" t="n">
        <f aca="false">ROUND(I292*H292,2)</f>
        <v>0</v>
      </c>
      <c r="K292" s="162" t="s">
        <v>136</v>
      </c>
      <c r="L292" s="23"/>
      <c r="M292" s="167"/>
      <c r="N292" s="168" t="s">
        <v>39</v>
      </c>
      <c r="O292" s="60"/>
      <c r="P292" s="169" t="n">
        <f aca="false">O292*H292</f>
        <v>0</v>
      </c>
      <c r="Q292" s="169" t="n">
        <v>0</v>
      </c>
      <c r="R292" s="169" t="n">
        <f aca="false">Q292*H292</f>
        <v>0</v>
      </c>
      <c r="S292" s="169" t="n">
        <v>0</v>
      </c>
      <c r="T292" s="170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1" t="s">
        <v>213</v>
      </c>
      <c r="AT292" s="171" t="s">
        <v>132</v>
      </c>
      <c r="AU292" s="171" t="s">
        <v>81</v>
      </c>
      <c r="AY292" s="3" t="s">
        <v>129</v>
      </c>
      <c r="BE292" s="172" t="n">
        <f aca="false">IF(N292="základní",J292,0)</f>
        <v>0</v>
      </c>
      <c r="BF292" s="172" t="n">
        <f aca="false">IF(N292="snížená",J292,0)</f>
        <v>0</v>
      </c>
      <c r="BG292" s="172" t="n">
        <f aca="false">IF(N292="zákl. přenesená",J292,0)</f>
        <v>0</v>
      </c>
      <c r="BH292" s="172" t="n">
        <f aca="false">IF(N292="sníž. přenesená",J292,0)</f>
        <v>0</v>
      </c>
      <c r="BI292" s="172" t="n">
        <f aca="false">IF(N292="nulová",J292,0)</f>
        <v>0</v>
      </c>
      <c r="BJ292" s="3" t="s">
        <v>79</v>
      </c>
      <c r="BK292" s="172" t="n">
        <f aca="false">ROUND(I292*H292,2)</f>
        <v>0</v>
      </c>
      <c r="BL292" s="3" t="s">
        <v>213</v>
      </c>
      <c r="BM292" s="171" t="s">
        <v>569</v>
      </c>
    </row>
    <row r="293" s="27" customFormat="true" ht="24.15" hidden="false" customHeight="true" outlineLevel="0" collapsed="false">
      <c r="A293" s="22"/>
      <c r="B293" s="159"/>
      <c r="C293" s="160" t="s">
        <v>570</v>
      </c>
      <c r="D293" s="160" t="s">
        <v>132</v>
      </c>
      <c r="E293" s="161" t="s">
        <v>571</v>
      </c>
      <c r="F293" s="162" t="s">
        <v>572</v>
      </c>
      <c r="G293" s="163" t="s">
        <v>192</v>
      </c>
      <c r="H293" s="164" t="n">
        <v>3</v>
      </c>
      <c r="I293" s="165"/>
      <c r="J293" s="166" t="n">
        <f aca="false">ROUND(I293*H293,2)</f>
        <v>0</v>
      </c>
      <c r="K293" s="162"/>
      <c r="L293" s="23"/>
      <c r="M293" s="167"/>
      <c r="N293" s="168" t="s">
        <v>39</v>
      </c>
      <c r="O293" s="60"/>
      <c r="P293" s="169" t="n">
        <f aca="false">O293*H293</f>
        <v>0</v>
      </c>
      <c r="Q293" s="169" t="n">
        <v>0</v>
      </c>
      <c r="R293" s="169" t="n">
        <f aca="false">Q293*H293</f>
        <v>0</v>
      </c>
      <c r="S293" s="169" t="n">
        <v>0</v>
      </c>
      <c r="T293" s="170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1" t="s">
        <v>213</v>
      </c>
      <c r="AT293" s="171" t="s">
        <v>132</v>
      </c>
      <c r="AU293" s="171" t="s">
        <v>81</v>
      </c>
      <c r="AY293" s="3" t="s">
        <v>129</v>
      </c>
      <c r="BE293" s="172" t="n">
        <f aca="false">IF(N293="základní",J293,0)</f>
        <v>0</v>
      </c>
      <c r="BF293" s="172" t="n">
        <f aca="false">IF(N293="snížená",J293,0)</f>
        <v>0</v>
      </c>
      <c r="BG293" s="172" t="n">
        <f aca="false">IF(N293="zákl. přenesená",J293,0)</f>
        <v>0</v>
      </c>
      <c r="BH293" s="172" t="n">
        <f aca="false">IF(N293="sníž. přenesená",J293,0)</f>
        <v>0</v>
      </c>
      <c r="BI293" s="172" t="n">
        <f aca="false">IF(N293="nulová",J293,0)</f>
        <v>0</v>
      </c>
      <c r="BJ293" s="3" t="s">
        <v>79</v>
      </c>
      <c r="BK293" s="172" t="n">
        <f aca="false">ROUND(I293*H293,2)</f>
        <v>0</v>
      </c>
      <c r="BL293" s="3" t="s">
        <v>213</v>
      </c>
      <c r="BM293" s="171" t="s">
        <v>573</v>
      </c>
    </row>
    <row r="294" s="27" customFormat="true" ht="24.15" hidden="false" customHeight="true" outlineLevel="0" collapsed="false">
      <c r="A294" s="22"/>
      <c r="B294" s="159"/>
      <c r="C294" s="160" t="s">
        <v>574</v>
      </c>
      <c r="D294" s="160" t="s">
        <v>132</v>
      </c>
      <c r="E294" s="161" t="s">
        <v>575</v>
      </c>
      <c r="F294" s="162" t="s">
        <v>576</v>
      </c>
      <c r="G294" s="163" t="s">
        <v>192</v>
      </c>
      <c r="H294" s="164" t="n">
        <v>1</v>
      </c>
      <c r="I294" s="165"/>
      <c r="J294" s="166" t="n">
        <f aca="false">ROUND(I294*H294,2)</f>
        <v>0</v>
      </c>
      <c r="K294" s="162"/>
      <c r="L294" s="23"/>
      <c r="M294" s="167"/>
      <c r="N294" s="168" t="s">
        <v>39</v>
      </c>
      <c r="O294" s="60"/>
      <c r="P294" s="169" t="n">
        <f aca="false">O294*H294</f>
        <v>0</v>
      </c>
      <c r="Q294" s="169" t="n">
        <v>0</v>
      </c>
      <c r="R294" s="169" t="n">
        <f aca="false">Q294*H294</f>
        <v>0</v>
      </c>
      <c r="S294" s="169" t="n">
        <v>0</v>
      </c>
      <c r="T294" s="170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1" t="s">
        <v>213</v>
      </c>
      <c r="AT294" s="171" t="s">
        <v>132</v>
      </c>
      <c r="AU294" s="171" t="s">
        <v>81</v>
      </c>
      <c r="AY294" s="3" t="s">
        <v>129</v>
      </c>
      <c r="BE294" s="172" t="n">
        <f aca="false">IF(N294="základní",J294,0)</f>
        <v>0</v>
      </c>
      <c r="BF294" s="172" t="n">
        <f aca="false">IF(N294="snížená",J294,0)</f>
        <v>0</v>
      </c>
      <c r="BG294" s="172" t="n">
        <f aca="false">IF(N294="zákl. přenesená",J294,0)</f>
        <v>0</v>
      </c>
      <c r="BH294" s="172" t="n">
        <f aca="false">IF(N294="sníž. přenesená",J294,0)</f>
        <v>0</v>
      </c>
      <c r="BI294" s="172" t="n">
        <f aca="false">IF(N294="nulová",J294,0)</f>
        <v>0</v>
      </c>
      <c r="BJ294" s="3" t="s">
        <v>79</v>
      </c>
      <c r="BK294" s="172" t="n">
        <f aca="false">ROUND(I294*H294,2)</f>
        <v>0</v>
      </c>
      <c r="BL294" s="3" t="s">
        <v>213</v>
      </c>
      <c r="BM294" s="171" t="s">
        <v>577</v>
      </c>
    </row>
    <row r="295" s="27" customFormat="true" ht="16.5" hidden="false" customHeight="true" outlineLevel="0" collapsed="false">
      <c r="A295" s="22"/>
      <c r="B295" s="159"/>
      <c r="C295" s="160" t="s">
        <v>578</v>
      </c>
      <c r="D295" s="160" t="s">
        <v>132</v>
      </c>
      <c r="E295" s="161" t="s">
        <v>579</v>
      </c>
      <c r="F295" s="162" t="s">
        <v>580</v>
      </c>
      <c r="G295" s="163" t="s">
        <v>192</v>
      </c>
      <c r="H295" s="164" t="n">
        <v>1</v>
      </c>
      <c r="I295" s="165"/>
      <c r="J295" s="166" t="n">
        <f aca="false">ROUND(I295*H295,2)</f>
        <v>0</v>
      </c>
      <c r="K295" s="162"/>
      <c r="L295" s="23"/>
      <c r="M295" s="167"/>
      <c r="N295" s="168" t="s">
        <v>39</v>
      </c>
      <c r="O295" s="60"/>
      <c r="P295" s="169" t="n">
        <f aca="false">O295*H295</f>
        <v>0</v>
      </c>
      <c r="Q295" s="169" t="n">
        <v>0</v>
      </c>
      <c r="R295" s="169" t="n">
        <f aca="false">Q295*H295</f>
        <v>0</v>
      </c>
      <c r="S295" s="169" t="n">
        <v>0</v>
      </c>
      <c r="T295" s="170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1" t="s">
        <v>213</v>
      </c>
      <c r="AT295" s="171" t="s">
        <v>132</v>
      </c>
      <c r="AU295" s="171" t="s">
        <v>81</v>
      </c>
      <c r="AY295" s="3" t="s">
        <v>129</v>
      </c>
      <c r="BE295" s="172" t="n">
        <f aca="false">IF(N295="základní",J295,0)</f>
        <v>0</v>
      </c>
      <c r="BF295" s="172" t="n">
        <f aca="false">IF(N295="snížená",J295,0)</f>
        <v>0</v>
      </c>
      <c r="BG295" s="172" t="n">
        <f aca="false">IF(N295="zákl. přenesená",J295,0)</f>
        <v>0</v>
      </c>
      <c r="BH295" s="172" t="n">
        <f aca="false">IF(N295="sníž. přenesená",J295,0)</f>
        <v>0</v>
      </c>
      <c r="BI295" s="172" t="n">
        <f aca="false">IF(N295="nulová",J295,0)</f>
        <v>0</v>
      </c>
      <c r="BJ295" s="3" t="s">
        <v>79</v>
      </c>
      <c r="BK295" s="172" t="n">
        <f aca="false">ROUND(I295*H295,2)</f>
        <v>0</v>
      </c>
      <c r="BL295" s="3" t="s">
        <v>213</v>
      </c>
      <c r="BM295" s="171" t="s">
        <v>581</v>
      </c>
    </row>
    <row r="296" s="27" customFormat="true" ht="24.15" hidden="false" customHeight="true" outlineLevel="0" collapsed="false">
      <c r="A296" s="22"/>
      <c r="B296" s="159"/>
      <c r="C296" s="160" t="s">
        <v>582</v>
      </c>
      <c r="D296" s="160" t="s">
        <v>132</v>
      </c>
      <c r="E296" s="161" t="s">
        <v>583</v>
      </c>
      <c r="F296" s="162" t="s">
        <v>584</v>
      </c>
      <c r="G296" s="163" t="s">
        <v>192</v>
      </c>
      <c r="H296" s="164" t="n">
        <v>1</v>
      </c>
      <c r="I296" s="165"/>
      <c r="J296" s="166" t="n">
        <f aca="false">ROUND(I296*H296,2)</f>
        <v>0</v>
      </c>
      <c r="K296" s="162"/>
      <c r="L296" s="23"/>
      <c r="M296" s="167"/>
      <c r="N296" s="168" t="s">
        <v>39</v>
      </c>
      <c r="O296" s="60"/>
      <c r="P296" s="169" t="n">
        <f aca="false">O296*H296</f>
        <v>0</v>
      </c>
      <c r="Q296" s="169" t="n">
        <v>0</v>
      </c>
      <c r="R296" s="169" t="n">
        <f aca="false">Q296*H296</f>
        <v>0</v>
      </c>
      <c r="S296" s="169" t="n">
        <v>0</v>
      </c>
      <c r="T296" s="170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1" t="s">
        <v>213</v>
      </c>
      <c r="AT296" s="171" t="s">
        <v>132</v>
      </c>
      <c r="AU296" s="171" t="s">
        <v>81</v>
      </c>
      <c r="AY296" s="3" t="s">
        <v>129</v>
      </c>
      <c r="BE296" s="172" t="n">
        <f aca="false">IF(N296="základní",J296,0)</f>
        <v>0</v>
      </c>
      <c r="BF296" s="172" t="n">
        <f aca="false">IF(N296="snížená",J296,0)</f>
        <v>0</v>
      </c>
      <c r="BG296" s="172" t="n">
        <f aca="false">IF(N296="zákl. přenesená",J296,0)</f>
        <v>0</v>
      </c>
      <c r="BH296" s="172" t="n">
        <f aca="false">IF(N296="sníž. přenesená",J296,0)</f>
        <v>0</v>
      </c>
      <c r="BI296" s="172" t="n">
        <f aca="false">IF(N296="nulová",J296,0)</f>
        <v>0</v>
      </c>
      <c r="BJ296" s="3" t="s">
        <v>79</v>
      </c>
      <c r="BK296" s="172" t="n">
        <f aca="false">ROUND(I296*H296,2)</f>
        <v>0</v>
      </c>
      <c r="BL296" s="3" t="s">
        <v>213</v>
      </c>
      <c r="BM296" s="171" t="s">
        <v>585</v>
      </c>
    </row>
    <row r="297" s="173" customFormat="true" ht="12.8" hidden="false" customHeight="false" outlineLevel="0" collapsed="false">
      <c r="B297" s="174"/>
      <c r="D297" s="175" t="s">
        <v>139</v>
      </c>
      <c r="E297" s="176"/>
      <c r="F297" s="177" t="s">
        <v>409</v>
      </c>
      <c r="H297" s="178" t="n">
        <v>1</v>
      </c>
      <c r="I297" s="179"/>
      <c r="L297" s="174"/>
      <c r="M297" s="180"/>
      <c r="N297" s="181"/>
      <c r="O297" s="181"/>
      <c r="P297" s="181"/>
      <c r="Q297" s="181"/>
      <c r="R297" s="181"/>
      <c r="S297" s="181"/>
      <c r="T297" s="182"/>
      <c r="AT297" s="176" t="s">
        <v>139</v>
      </c>
      <c r="AU297" s="176" t="s">
        <v>81</v>
      </c>
      <c r="AV297" s="173" t="s">
        <v>81</v>
      </c>
      <c r="AW297" s="173" t="s">
        <v>31</v>
      </c>
      <c r="AX297" s="173" t="s">
        <v>74</v>
      </c>
      <c r="AY297" s="176" t="s">
        <v>129</v>
      </c>
    </row>
    <row r="298" s="183" customFormat="true" ht="12.8" hidden="false" customHeight="false" outlineLevel="0" collapsed="false">
      <c r="B298" s="184"/>
      <c r="D298" s="175" t="s">
        <v>139</v>
      </c>
      <c r="E298" s="185"/>
      <c r="F298" s="186" t="s">
        <v>158</v>
      </c>
      <c r="H298" s="187" t="n">
        <v>1</v>
      </c>
      <c r="I298" s="188"/>
      <c r="L298" s="184"/>
      <c r="M298" s="189"/>
      <c r="N298" s="190"/>
      <c r="O298" s="190"/>
      <c r="P298" s="190"/>
      <c r="Q298" s="190"/>
      <c r="R298" s="190"/>
      <c r="S298" s="190"/>
      <c r="T298" s="191"/>
      <c r="AT298" s="185" t="s">
        <v>139</v>
      </c>
      <c r="AU298" s="185" t="s">
        <v>81</v>
      </c>
      <c r="AV298" s="183" t="s">
        <v>137</v>
      </c>
      <c r="AW298" s="183" t="s">
        <v>31</v>
      </c>
      <c r="AX298" s="183" t="s">
        <v>79</v>
      </c>
      <c r="AY298" s="185" t="s">
        <v>129</v>
      </c>
    </row>
    <row r="299" s="27" customFormat="true" ht="24.15" hidden="false" customHeight="true" outlineLevel="0" collapsed="false">
      <c r="A299" s="22"/>
      <c r="B299" s="159"/>
      <c r="C299" s="160" t="s">
        <v>586</v>
      </c>
      <c r="D299" s="160" t="s">
        <v>132</v>
      </c>
      <c r="E299" s="161" t="s">
        <v>587</v>
      </c>
      <c r="F299" s="162" t="s">
        <v>588</v>
      </c>
      <c r="G299" s="163" t="s">
        <v>342</v>
      </c>
      <c r="H299" s="202"/>
      <c r="I299" s="165"/>
      <c r="J299" s="166" t="n">
        <f aca="false">ROUND(I299*H299,2)</f>
        <v>0</v>
      </c>
      <c r="K299" s="162" t="s">
        <v>136</v>
      </c>
      <c r="L299" s="23"/>
      <c r="M299" s="167"/>
      <c r="N299" s="168" t="s">
        <v>39</v>
      </c>
      <c r="O299" s="60"/>
      <c r="P299" s="169" t="n">
        <f aca="false">O299*H299</f>
        <v>0</v>
      </c>
      <c r="Q299" s="169" t="n">
        <v>0</v>
      </c>
      <c r="R299" s="169" t="n">
        <f aca="false">Q299*H299</f>
        <v>0</v>
      </c>
      <c r="S299" s="169" t="n">
        <v>0</v>
      </c>
      <c r="T299" s="170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1" t="s">
        <v>213</v>
      </c>
      <c r="AT299" s="171" t="s">
        <v>132</v>
      </c>
      <c r="AU299" s="171" t="s">
        <v>81</v>
      </c>
      <c r="AY299" s="3" t="s">
        <v>129</v>
      </c>
      <c r="BE299" s="172" t="n">
        <f aca="false">IF(N299="základní",J299,0)</f>
        <v>0</v>
      </c>
      <c r="BF299" s="172" t="n">
        <f aca="false">IF(N299="snížená",J299,0)</f>
        <v>0</v>
      </c>
      <c r="BG299" s="172" t="n">
        <f aca="false">IF(N299="zákl. přenesená",J299,0)</f>
        <v>0</v>
      </c>
      <c r="BH299" s="172" t="n">
        <f aca="false">IF(N299="sníž. přenesená",J299,0)</f>
        <v>0</v>
      </c>
      <c r="BI299" s="172" t="n">
        <f aca="false">IF(N299="nulová",J299,0)</f>
        <v>0</v>
      </c>
      <c r="BJ299" s="3" t="s">
        <v>79</v>
      </c>
      <c r="BK299" s="172" t="n">
        <f aca="false">ROUND(I299*H299,2)</f>
        <v>0</v>
      </c>
      <c r="BL299" s="3" t="s">
        <v>213</v>
      </c>
      <c r="BM299" s="171" t="s">
        <v>589</v>
      </c>
    </row>
    <row r="300" s="145" customFormat="true" ht="22.8" hidden="false" customHeight="true" outlineLevel="0" collapsed="false">
      <c r="B300" s="146"/>
      <c r="D300" s="147" t="s">
        <v>73</v>
      </c>
      <c r="E300" s="157" t="s">
        <v>590</v>
      </c>
      <c r="F300" s="157" t="s">
        <v>591</v>
      </c>
      <c r="I300" s="149"/>
      <c r="J300" s="158" t="n">
        <f aca="false">BK300</f>
        <v>0</v>
      </c>
      <c r="L300" s="146"/>
      <c r="M300" s="151"/>
      <c r="N300" s="152"/>
      <c r="O300" s="152"/>
      <c r="P300" s="153" t="n">
        <f aca="false">SUM(P301:P308)</f>
        <v>0</v>
      </c>
      <c r="Q300" s="152"/>
      <c r="R300" s="153" t="n">
        <f aca="false">SUM(R301:R308)</f>
        <v>0.0347</v>
      </c>
      <c r="S300" s="152"/>
      <c r="T300" s="154" t="n">
        <f aca="false">SUM(T301:T308)</f>
        <v>0.004</v>
      </c>
      <c r="AR300" s="147" t="s">
        <v>81</v>
      </c>
      <c r="AT300" s="155" t="s">
        <v>73</v>
      </c>
      <c r="AU300" s="155" t="s">
        <v>79</v>
      </c>
      <c r="AY300" s="147" t="s">
        <v>129</v>
      </c>
      <c r="BK300" s="156" t="n">
        <f aca="false">SUM(BK301:BK308)</f>
        <v>0</v>
      </c>
    </row>
    <row r="301" s="27" customFormat="true" ht="21.75" hidden="false" customHeight="true" outlineLevel="0" collapsed="false">
      <c r="A301" s="22"/>
      <c r="B301" s="159"/>
      <c r="C301" s="160" t="s">
        <v>592</v>
      </c>
      <c r="D301" s="160" t="s">
        <v>132</v>
      </c>
      <c r="E301" s="161" t="s">
        <v>593</v>
      </c>
      <c r="F301" s="162" t="s">
        <v>594</v>
      </c>
      <c r="G301" s="163" t="s">
        <v>192</v>
      </c>
      <c r="H301" s="164" t="n">
        <v>2</v>
      </c>
      <c r="I301" s="165"/>
      <c r="J301" s="166" t="n">
        <f aca="false">ROUND(I301*H301,2)</f>
        <v>0</v>
      </c>
      <c r="K301" s="162" t="s">
        <v>136</v>
      </c>
      <c r="L301" s="23"/>
      <c r="M301" s="167"/>
      <c r="N301" s="168" t="s">
        <v>39</v>
      </c>
      <c r="O301" s="60"/>
      <c r="P301" s="169" t="n">
        <f aca="false">O301*H301</f>
        <v>0</v>
      </c>
      <c r="Q301" s="169" t="n">
        <v>0</v>
      </c>
      <c r="R301" s="169" t="n">
        <f aca="false">Q301*H301</f>
        <v>0</v>
      </c>
      <c r="S301" s="169" t="n">
        <v>0</v>
      </c>
      <c r="T301" s="170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1" t="s">
        <v>213</v>
      </c>
      <c r="AT301" s="171" t="s">
        <v>132</v>
      </c>
      <c r="AU301" s="171" t="s">
        <v>81</v>
      </c>
      <c r="AY301" s="3" t="s">
        <v>129</v>
      </c>
      <c r="BE301" s="172" t="n">
        <f aca="false">IF(N301="základní",J301,0)</f>
        <v>0</v>
      </c>
      <c r="BF301" s="172" t="n">
        <f aca="false">IF(N301="snížená",J301,0)</f>
        <v>0</v>
      </c>
      <c r="BG301" s="172" t="n">
        <f aca="false">IF(N301="zákl. přenesená",J301,0)</f>
        <v>0</v>
      </c>
      <c r="BH301" s="172" t="n">
        <f aca="false">IF(N301="sníž. přenesená",J301,0)</f>
        <v>0</v>
      </c>
      <c r="BI301" s="172" t="n">
        <f aca="false">IF(N301="nulová",J301,0)</f>
        <v>0</v>
      </c>
      <c r="BJ301" s="3" t="s">
        <v>79</v>
      </c>
      <c r="BK301" s="172" t="n">
        <f aca="false">ROUND(I301*H301,2)</f>
        <v>0</v>
      </c>
      <c r="BL301" s="3" t="s">
        <v>213</v>
      </c>
      <c r="BM301" s="171" t="s">
        <v>595</v>
      </c>
    </row>
    <row r="302" s="173" customFormat="true" ht="12.8" hidden="false" customHeight="false" outlineLevel="0" collapsed="false">
      <c r="B302" s="174"/>
      <c r="D302" s="175" t="s">
        <v>139</v>
      </c>
      <c r="E302" s="176"/>
      <c r="F302" s="177" t="s">
        <v>81</v>
      </c>
      <c r="H302" s="178" t="n">
        <v>2</v>
      </c>
      <c r="I302" s="179"/>
      <c r="L302" s="174"/>
      <c r="M302" s="180"/>
      <c r="N302" s="181"/>
      <c r="O302" s="181"/>
      <c r="P302" s="181"/>
      <c r="Q302" s="181"/>
      <c r="R302" s="181"/>
      <c r="S302" s="181"/>
      <c r="T302" s="182"/>
      <c r="AT302" s="176" t="s">
        <v>139</v>
      </c>
      <c r="AU302" s="176" t="s">
        <v>81</v>
      </c>
      <c r="AV302" s="173" t="s">
        <v>81</v>
      </c>
      <c r="AW302" s="173" t="s">
        <v>31</v>
      </c>
      <c r="AX302" s="173" t="s">
        <v>79</v>
      </c>
      <c r="AY302" s="176" t="s">
        <v>129</v>
      </c>
    </row>
    <row r="303" s="27" customFormat="true" ht="24.15" hidden="false" customHeight="true" outlineLevel="0" collapsed="false">
      <c r="A303" s="22"/>
      <c r="B303" s="159"/>
      <c r="C303" s="192" t="s">
        <v>596</v>
      </c>
      <c r="D303" s="192" t="s">
        <v>194</v>
      </c>
      <c r="E303" s="193" t="s">
        <v>597</v>
      </c>
      <c r="F303" s="194" t="s">
        <v>598</v>
      </c>
      <c r="G303" s="195" t="s">
        <v>192</v>
      </c>
      <c r="H303" s="196" t="n">
        <v>2</v>
      </c>
      <c r="I303" s="197"/>
      <c r="J303" s="198" t="n">
        <f aca="false">ROUND(I303*H303,2)</f>
        <v>0</v>
      </c>
      <c r="K303" s="194"/>
      <c r="L303" s="199"/>
      <c r="M303" s="200"/>
      <c r="N303" s="201" t="s">
        <v>39</v>
      </c>
      <c r="O303" s="60"/>
      <c r="P303" s="169" t="n">
        <f aca="false">O303*H303</f>
        <v>0</v>
      </c>
      <c r="Q303" s="169" t="n">
        <v>0.0009</v>
      </c>
      <c r="R303" s="169" t="n">
        <f aca="false">Q303*H303</f>
        <v>0.0018</v>
      </c>
      <c r="S303" s="169" t="n">
        <v>0</v>
      </c>
      <c r="T303" s="170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1" t="s">
        <v>278</v>
      </c>
      <c r="AT303" s="171" t="s">
        <v>194</v>
      </c>
      <c r="AU303" s="171" t="s">
        <v>81</v>
      </c>
      <c r="AY303" s="3" t="s">
        <v>129</v>
      </c>
      <c r="BE303" s="172" t="n">
        <f aca="false">IF(N303="základní",J303,0)</f>
        <v>0</v>
      </c>
      <c r="BF303" s="172" t="n">
        <f aca="false">IF(N303="snížená",J303,0)</f>
        <v>0</v>
      </c>
      <c r="BG303" s="172" t="n">
        <f aca="false">IF(N303="zákl. přenesená",J303,0)</f>
        <v>0</v>
      </c>
      <c r="BH303" s="172" t="n">
        <f aca="false">IF(N303="sníž. přenesená",J303,0)</f>
        <v>0</v>
      </c>
      <c r="BI303" s="172" t="n">
        <f aca="false">IF(N303="nulová",J303,0)</f>
        <v>0</v>
      </c>
      <c r="BJ303" s="3" t="s">
        <v>79</v>
      </c>
      <c r="BK303" s="172" t="n">
        <f aca="false">ROUND(I303*H303,2)</f>
        <v>0</v>
      </c>
      <c r="BL303" s="3" t="s">
        <v>213</v>
      </c>
      <c r="BM303" s="171" t="s">
        <v>599</v>
      </c>
    </row>
    <row r="304" s="27" customFormat="true" ht="24.15" hidden="false" customHeight="true" outlineLevel="0" collapsed="false">
      <c r="A304" s="22"/>
      <c r="B304" s="159"/>
      <c r="C304" s="160" t="s">
        <v>600</v>
      </c>
      <c r="D304" s="160" t="s">
        <v>132</v>
      </c>
      <c r="E304" s="161" t="s">
        <v>601</v>
      </c>
      <c r="F304" s="162" t="s">
        <v>602</v>
      </c>
      <c r="G304" s="163" t="s">
        <v>192</v>
      </c>
      <c r="H304" s="164" t="n">
        <v>2</v>
      </c>
      <c r="I304" s="165"/>
      <c r="J304" s="166" t="n">
        <f aca="false">ROUND(I304*H304,2)</f>
        <v>0</v>
      </c>
      <c r="K304" s="162" t="s">
        <v>136</v>
      </c>
      <c r="L304" s="23"/>
      <c r="M304" s="167"/>
      <c r="N304" s="168" t="s">
        <v>39</v>
      </c>
      <c r="O304" s="60"/>
      <c r="P304" s="169" t="n">
        <f aca="false">O304*H304</f>
        <v>0</v>
      </c>
      <c r="Q304" s="169" t="n">
        <v>0</v>
      </c>
      <c r="R304" s="169" t="n">
        <f aca="false">Q304*H304</f>
        <v>0</v>
      </c>
      <c r="S304" s="169" t="n">
        <v>0.002</v>
      </c>
      <c r="T304" s="170" t="n">
        <f aca="false">S304*H304</f>
        <v>0.004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1" t="s">
        <v>213</v>
      </c>
      <c r="AT304" s="171" t="s">
        <v>132</v>
      </c>
      <c r="AU304" s="171" t="s">
        <v>81</v>
      </c>
      <c r="AY304" s="3" t="s">
        <v>129</v>
      </c>
      <c r="BE304" s="172" t="n">
        <f aca="false">IF(N304="základní",J304,0)</f>
        <v>0</v>
      </c>
      <c r="BF304" s="172" t="n">
        <f aca="false">IF(N304="snížená",J304,0)</f>
        <v>0</v>
      </c>
      <c r="BG304" s="172" t="n">
        <f aca="false">IF(N304="zákl. přenesená",J304,0)</f>
        <v>0</v>
      </c>
      <c r="BH304" s="172" t="n">
        <f aca="false">IF(N304="sníž. přenesená",J304,0)</f>
        <v>0</v>
      </c>
      <c r="BI304" s="172" t="n">
        <f aca="false">IF(N304="nulová",J304,0)</f>
        <v>0</v>
      </c>
      <c r="BJ304" s="3" t="s">
        <v>79</v>
      </c>
      <c r="BK304" s="172" t="n">
        <f aca="false">ROUND(I304*H304,2)</f>
        <v>0</v>
      </c>
      <c r="BL304" s="3" t="s">
        <v>213</v>
      </c>
      <c r="BM304" s="171" t="s">
        <v>603</v>
      </c>
    </row>
    <row r="305" s="27" customFormat="true" ht="24.15" hidden="false" customHeight="true" outlineLevel="0" collapsed="false">
      <c r="A305" s="22"/>
      <c r="B305" s="159"/>
      <c r="C305" s="160" t="s">
        <v>604</v>
      </c>
      <c r="D305" s="160" t="s">
        <v>132</v>
      </c>
      <c r="E305" s="161" t="s">
        <v>605</v>
      </c>
      <c r="F305" s="162" t="s">
        <v>606</v>
      </c>
      <c r="G305" s="163" t="s">
        <v>143</v>
      </c>
      <c r="H305" s="164" t="n">
        <v>2</v>
      </c>
      <c r="I305" s="165"/>
      <c r="J305" s="166" t="n">
        <f aca="false">ROUND(I305*H305,2)</f>
        <v>0</v>
      </c>
      <c r="K305" s="162" t="s">
        <v>136</v>
      </c>
      <c r="L305" s="23"/>
      <c r="M305" s="167"/>
      <c r="N305" s="168" t="s">
        <v>39</v>
      </c>
      <c r="O305" s="60"/>
      <c r="P305" s="169" t="n">
        <f aca="false">O305*H305</f>
        <v>0</v>
      </c>
      <c r="Q305" s="169" t="n">
        <v>0.00175</v>
      </c>
      <c r="R305" s="169" t="n">
        <f aca="false">Q305*H305</f>
        <v>0.0035</v>
      </c>
      <c r="S305" s="169" t="n">
        <v>0</v>
      </c>
      <c r="T305" s="170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1" t="s">
        <v>213</v>
      </c>
      <c r="AT305" s="171" t="s">
        <v>132</v>
      </c>
      <c r="AU305" s="171" t="s">
        <v>81</v>
      </c>
      <c r="AY305" s="3" t="s">
        <v>129</v>
      </c>
      <c r="BE305" s="172" t="n">
        <f aca="false">IF(N305="základní",J305,0)</f>
        <v>0</v>
      </c>
      <c r="BF305" s="172" t="n">
        <f aca="false">IF(N305="snížená",J305,0)</f>
        <v>0</v>
      </c>
      <c r="BG305" s="172" t="n">
        <f aca="false">IF(N305="zákl. přenesená",J305,0)</f>
        <v>0</v>
      </c>
      <c r="BH305" s="172" t="n">
        <f aca="false">IF(N305="sníž. přenesená",J305,0)</f>
        <v>0</v>
      </c>
      <c r="BI305" s="172" t="n">
        <f aca="false">IF(N305="nulová",J305,0)</f>
        <v>0</v>
      </c>
      <c r="BJ305" s="3" t="s">
        <v>79</v>
      </c>
      <c r="BK305" s="172" t="n">
        <f aca="false">ROUND(I305*H305,2)</f>
        <v>0</v>
      </c>
      <c r="BL305" s="3" t="s">
        <v>213</v>
      </c>
      <c r="BM305" s="171" t="s">
        <v>607</v>
      </c>
    </row>
    <row r="306" s="27" customFormat="true" ht="24.15" hidden="false" customHeight="true" outlineLevel="0" collapsed="false">
      <c r="A306" s="22"/>
      <c r="B306" s="159"/>
      <c r="C306" s="160" t="s">
        <v>608</v>
      </c>
      <c r="D306" s="160" t="s">
        <v>132</v>
      </c>
      <c r="E306" s="161" t="s">
        <v>609</v>
      </c>
      <c r="F306" s="162" t="s">
        <v>610</v>
      </c>
      <c r="G306" s="163" t="s">
        <v>192</v>
      </c>
      <c r="H306" s="164" t="n">
        <v>2</v>
      </c>
      <c r="I306" s="165"/>
      <c r="J306" s="166" t="n">
        <f aca="false">ROUND(I306*H306,2)</f>
        <v>0</v>
      </c>
      <c r="K306" s="162" t="s">
        <v>136</v>
      </c>
      <c r="L306" s="23"/>
      <c r="M306" s="167"/>
      <c r="N306" s="168" t="s">
        <v>39</v>
      </c>
      <c r="O306" s="60"/>
      <c r="P306" s="169" t="n">
        <f aca="false">O306*H306</f>
        <v>0</v>
      </c>
      <c r="Q306" s="169" t="n">
        <v>0</v>
      </c>
      <c r="R306" s="169" t="n">
        <f aca="false">Q306*H306</f>
        <v>0</v>
      </c>
      <c r="S306" s="169" t="n">
        <v>0</v>
      </c>
      <c r="T306" s="170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1" t="s">
        <v>213</v>
      </c>
      <c r="AT306" s="171" t="s">
        <v>132</v>
      </c>
      <c r="AU306" s="171" t="s">
        <v>81</v>
      </c>
      <c r="AY306" s="3" t="s">
        <v>129</v>
      </c>
      <c r="BE306" s="172" t="n">
        <f aca="false">IF(N306="základní",J306,0)</f>
        <v>0</v>
      </c>
      <c r="BF306" s="172" t="n">
        <f aca="false">IF(N306="snížená",J306,0)</f>
        <v>0</v>
      </c>
      <c r="BG306" s="172" t="n">
        <f aca="false">IF(N306="zákl. přenesená",J306,0)</f>
        <v>0</v>
      </c>
      <c r="BH306" s="172" t="n">
        <f aca="false">IF(N306="sníž. přenesená",J306,0)</f>
        <v>0</v>
      </c>
      <c r="BI306" s="172" t="n">
        <f aca="false">IF(N306="nulová",J306,0)</f>
        <v>0</v>
      </c>
      <c r="BJ306" s="3" t="s">
        <v>79</v>
      </c>
      <c r="BK306" s="172" t="n">
        <f aca="false">ROUND(I306*H306,2)</f>
        <v>0</v>
      </c>
      <c r="BL306" s="3" t="s">
        <v>213</v>
      </c>
      <c r="BM306" s="171" t="s">
        <v>611</v>
      </c>
    </row>
    <row r="307" s="27" customFormat="true" ht="24.15" hidden="false" customHeight="true" outlineLevel="0" collapsed="false">
      <c r="A307" s="22"/>
      <c r="B307" s="159"/>
      <c r="C307" s="192" t="s">
        <v>612</v>
      </c>
      <c r="D307" s="192" t="s">
        <v>194</v>
      </c>
      <c r="E307" s="193" t="s">
        <v>613</v>
      </c>
      <c r="F307" s="194" t="s">
        <v>614</v>
      </c>
      <c r="G307" s="195" t="s">
        <v>192</v>
      </c>
      <c r="H307" s="196" t="n">
        <v>2</v>
      </c>
      <c r="I307" s="197"/>
      <c r="J307" s="198" t="n">
        <f aca="false">ROUND(I307*H307,2)</f>
        <v>0</v>
      </c>
      <c r="K307" s="194"/>
      <c r="L307" s="199"/>
      <c r="M307" s="200"/>
      <c r="N307" s="201" t="s">
        <v>39</v>
      </c>
      <c r="O307" s="60"/>
      <c r="P307" s="169" t="n">
        <f aca="false">O307*H307</f>
        <v>0</v>
      </c>
      <c r="Q307" s="169" t="n">
        <v>0.0147</v>
      </c>
      <c r="R307" s="169" t="n">
        <f aca="false">Q307*H307</f>
        <v>0.0294</v>
      </c>
      <c r="S307" s="169" t="n">
        <v>0</v>
      </c>
      <c r="T307" s="170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1" t="s">
        <v>278</v>
      </c>
      <c r="AT307" s="171" t="s">
        <v>194</v>
      </c>
      <c r="AU307" s="171" t="s">
        <v>81</v>
      </c>
      <c r="AY307" s="3" t="s">
        <v>129</v>
      </c>
      <c r="BE307" s="172" t="n">
        <f aca="false">IF(N307="základní",J307,0)</f>
        <v>0</v>
      </c>
      <c r="BF307" s="172" t="n">
        <f aca="false">IF(N307="snížená",J307,0)</f>
        <v>0</v>
      </c>
      <c r="BG307" s="172" t="n">
        <f aca="false">IF(N307="zákl. přenesená",J307,0)</f>
        <v>0</v>
      </c>
      <c r="BH307" s="172" t="n">
        <f aca="false">IF(N307="sníž. přenesená",J307,0)</f>
        <v>0</v>
      </c>
      <c r="BI307" s="172" t="n">
        <f aca="false">IF(N307="nulová",J307,0)</f>
        <v>0</v>
      </c>
      <c r="BJ307" s="3" t="s">
        <v>79</v>
      </c>
      <c r="BK307" s="172" t="n">
        <f aca="false">ROUND(I307*H307,2)</f>
        <v>0</v>
      </c>
      <c r="BL307" s="3" t="s">
        <v>213</v>
      </c>
      <c r="BM307" s="171" t="s">
        <v>615</v>
      </c>
    </row>
    <row r="308" s="27" customFormat="true" ht="24.15" hidden="false" customHeight="true" outlineLevel="0" collapsed="false">
      <c r="A308" s="22"/>
      <c r="B308" s="159"/>
      <c r="C308" s="160" t="s">
        <v>616</v>
      </c>
      <c r="D308" s="160" t="s">
        <v>132</v>
      </c>
      <c r="E308" s="161" t="s">
        <v>617</v>
      </c>
      <c r="F308" s="162" t="s">
        <v>618</v>
      </c>
      <c r="G308" s="163" t="s">
        <v>342</v>
      </c>
      <c r="H308" s="202"/>
      <c r="I308" s="165"/>
      <c r="J308" s="166" t="n">
        <f aca="false">ROUND(I308*H308,2)</f>
        <v>0</v>
      </c>
      <c r="K308" s="162" t="s">
        <v>136</v>
      </c>
      <c r="L308" s="23"/>
      <c r="M308" s="167"/>
      <c r="N308" s="168" t="s">
        <v>39</v>
      </c>
      <c r="O308" s="60"/>
      <c r="P308" s="169" t="n">
        <f aca="false">O308*H308</f>
        <v>0</v>
      </c>
      <c r="Q308" s="169" t="n">
        <v>0</v>
      </c>
      <c r="R308" s="169" t="n">
        <f aca="false">Q308*H308</f>
        <v>0</v>
      </c>
      <c r="S308" s="169" t="n">
        <v>0</v>
      </c>
      <c r="T308" s="170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1" t="s">
        <v>213</v>
      </c>
      <c r="AT308" s="171" t="s">
        <v>132</v>
      </c>
      <c r="AU308" s="171" t="s">
        <v>81</v>
      </c>
      <c r="AY308" s="3" t="s">
        <v>129</v>
      </c>
      <c r="BE308" s="172" t="n">
        <f aca="false">IF(N308="základní",J308,0)</f>
        <v>0</v>
      </c>
      <c r="BF308" s="172" t="n">
        <f aca="false">IF(N308="snížená",J308,0)</f>
        <v>0</v>
      </c>
      <c r="BG308" s="172" t="n">
        <f aca="false">IF(N308="zákl. přenesená",J308,0)</f>
        <v>0</v>
      </c>
      <c r="BH308" s="172" t="n">
        <f aca="false">IF(N308="sníž. přenesená",J308,0)</f>
        <v>0</v>
      </c>
      <c r="BI308" s="172" t="n">
        <f aca="false">IF(N308="nulová",J308,0)</f>
        <v>0</v>
      </c>
      <c r="BJ308" s="3" t="s">
        <v>79</v>
      </c>
      <c r="BK308" s="172" t="n">
        <f aca="false">ROUND(I308*H308,2)</f>
        <v>0</v>
      </c>
      <c r="BL308" s="3" t="s">
        <v>213</v>
      </c>
      <c r="BM308" s="171" t="s">
        <v>619</v>
      </c>
    </row>
    <row r="309" s="145" customFormat="true" ht="22.8" hidden="false" customHeight="true" outlineLevel="0" collapsed="false">
      <c r="B309" s="146"/>
      <c r="D309" s="147" t="s">
        <v>73</v>
      </c>
      <c r="E309" s="157" t="s">
        <v>620</v>
      </c>
      <c r="F309" s="157" t="s">
        <v>621</v>
      </c>
      <c r="I309" s="149"/>
      <c r="J309" s="158" t="n">
        <f aca="false">BK309</f>
        <v>0</v>
      </c>
      <c r="L309" s="146"/>
      <c r="M309" s="151"/>
      <c r="N309" s="152"/>
      <c r="O309" s="152"/>
      <c r="P309" s="153" t="n">
        <f aca="false">SUM(P310:P316)</f>
        <v>0</v>
      </c>
      <c r="Q309" s="152"/>
      <c r="R309" s="153" t="n">
        <f aca="false">SUM(R310:R316)</f>
        <v>0.096</v>
      </c>
      <c r="S309" s="152"/>
      <c r="T309" s="154" t="n">
        <f aca="false">SUM(T310:T316)</f>
        <v>0</v>
      </c>
      <c r="AR309" s="147" t="s">
        <v>81</v>
      </c>
      <c r="AT309" s="155" t="s">
        <v>73</v>
      </c>
      <c r="AU309" s="155" t="s">
        <v>79</v>
      </c>
      <c r="AY309" s="147" t="s">
        <v>129</v>
      </c>
      <c r="BK309" s="156" t="n">
        <f aca="false">SUM(BK310:BK316)</f>
        <v>0</v>
      </c>
    </row>
    <row r="310" s="27" customFormat="true" ht="24.15" hidden="false" customHeight="true" outlineLevel="0" collapsed="false">
      <c r="A310" s="22"/>
      <c r="B310" s="159"/>
      <c r="C310" s="160" t="s">
        <v>622</v>
      </c>
      <c r="D310" s="160" t="s">
        <v>132</v>
      </c>
      <c r="E310" s="161" t="s">
        <v>623</v>
      </c>
      <c r="F310" s="162" t="s">
        <v>624</v>
      </c>
      <c r="G310" s="163" t="s">
        <v>192</v>
      </c>
      <c r="H310" s="164" t="n">
        <v>3</v>
      </c>
      <c r="I310" s="165"/>
      <c r="J310" s="166" t="n">
        <f aca="false">ROUND(I310*H310,2)</f>
        <v>0</v>
      </c>
      <c r="K310" s="162" t="s">
        <v>136</v>
      </c>
      <c r="L310" s="23"/>
      <c r="M310" s="167"/>
      <c r="N310" s="168" t="s">
        <v>39</v>
      </c>
      <c r="O310" s="60"/>
      <c r="P310" s="169" t="n">
        <f aca="false">O310*H310</f>
        <v>0</v>
      </c>
      <c r="Q310" s="169" t="n">
        <v>0</v>
      </c>
      <c r="R310" s="169" t="n">
        <f aca="false">Q310*H310</f>
        <v>0</v>
      </c>
      <c r="S310" s="169" t="n">
        <v>0</v>
      </c>
      <c r="T310" s="170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1" t="s">
        <v>213</v>
      </c>
      <c r="AT310" s="171" t="s">
        <v>132</v>
      </c>
      <c r="AU310" s="171" t="s">
        <v>81</v>
      </c>
      <c r="AY310" s="3" t="s">
        <v>129</v>
      </c>
      <c r="BE310" s="172" t="n">
        <f aca="false">IF(N310="základní",J310,0)</f>
        <v>0</v>
      </c>
      <c r="BF310" s="172" t="n">
        <f aca="false">IF(N310="snížená",J310,0)</f>
        <v>0</v>
      </c>
      <c r="BG310" s="172" t="n">
        <f aca="false">IF(N310="zákl. přenesená",J310,0)</f>
        <v>0</v>
      </c>
      <c r="BH310" s="172" t="n">
        <f aca="false">IF(N310="sníž. přenesená",J310,0)</f>
        <v>0</v>
      </c>
      <c r="BI310" s="172" t="n">
        <f aca="false">IF(N310="nulová",J310,0)</f>
        <v>0</v>
      </c>
      <c r="BJ310" s="3" t="s">
        <v>79</v>
      </c>
      <c r="BK310" s="172" t="n">
        <f aca="false">ROUND(I310*H310,2)</f>
        <v>0</v>
      </c>
      <c r="BL310" s="3" t="s">
        <v>213</v>
      </c>
      <c r="BM310" s="171" t="s">
        <v>625</v>
      </c>
    </row>
    <row r="311" s="27" customFormat="true" ht="37.8" hidden="false" customHeight="true" outlineLevel="0" collapsed="false">
      <c r="A311" s="22"/>
      <c r="B311" s="159"/>
      <c r="C311" s="192" t="s">
        <v>626</v>
      </c>
      <c r="D311" s="192" t="s">
        <v>194</v>
      </c>
      <c r="E311" s="193" t="s">
        <v>627</v>
      </c>
      <c r="F311" s="194" t="s">
        <v>628</v>
      </c>
      <c r="G311" s="195" t="s">
        <v>192</v>
      </c>
      <c r="H311" s="196" t="n">
        <v>1</v>
      </c>
      <c r="I311" s="197"/>
      <c r="J311" s="198" t="n">
        <f aca="false">ROUND(I311*H311,2)</f>
        <v>0</v>
      </c>
      <c r="K311" s="194"/>
      <c r="L311" s="199"/>
      <c r="M311" s="200"/>
      <c r="N311" s="201" t="s">
        <v>39</v>
      </c>
      <c r="O311" s="60"/>
      <c r="P311" s="169" t="n">
        <f aca="false">O311*H311</f>
        <v>0</v>
      </c>
      <c r="Q311" s="169" t="n">
        <v>0.016</v>
      </c>
      <c r="R311" s="169" t="n">
        <f aca="false">Q311*H311</f>
        <v>0.016</v>
      </c>
      <c r="S311" s="169" t="n">
        <v>0</v>
      </c>
      <c r="T311" s="170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1" t="s">
        <v>278</v>
      </c>
      <c r="AT311" s="171" t="s">
        <v>194</v>
      </c>
      <c r="AU311" s="171" t="s">
        <v>81</v>
      </c>
      <c r="AY311" s="3" t="s">
        <v>129</v>
      </c>
      <c r="BE311" s="172" t="n">
        <f aca="false">IF(N311="základní",J311,0)</f>
        <v>0</v>
      </c>
      <c r="BF311" s="172" t="n">
        <f aca="false">IF(N311="snížená",J311,0)</f>
        <v>0</v>
      </c>
      <c r="BG311" s="172" t="n">
        <f aca="false">IF(N311="zákl. přenesená",J311,0)</f>
        <v>0</v>
      </c>
      <c r="BH311" s="172" t="n">
        <f aca="false">IF(N311="sníž. přenesená",J311,0)</f>
        <v>0</v>
      </c>
      <c r="BI311" s="172" t="n">
        <f aca="false">IF(N311="nulová",J311,0)</f>
        <v>0</v>
      </c>
      <c r="BJ311" s="3" t="s">
        <v>79</v>
      </c>
      <c r="BK311" s="172" t="n">
        <f aca="false">ROUND(I311*H311,2)</f>
        <v>0</v>
      </c>
      <c r="BL311" s="3" t="s">
        <v>213</v>
      </c>
      <c r="BM311" s="171" t="s">
        <v>629</v>
      </c>
    </row>
    <row r="312" s="173" customFormat="true" ht="12.8" hidden="false" customHeight="false" outlineLevel="0" collapsed="false">
      <c r="B312" s="174"/>
      <c r="D312" s="175" t="s">
        <v>139</v>
      </c>
      <c r="E312" s="176"/>
      <c r="F312" s="177" t="s">
        <v>79</v>
      </c>
      <c r="H312" s="178" t="n">
        <v>1</v>
      </c>
      <c r="I312" s="179"/>
      <c r="L312" s="174"/>
      <c r="M312" s="180"/>
      <c r="N312" s="181"/>
      <c r="O312" s="181"/>
      <c r="P312" s="181"/>
      <c r="Q312" s="181"/>
      <c r="R312" s="181"/>
      <c r="S312" s="181"/>
      <c r="T312" s="182"/>
      <c r="AT312" s="176" t="s">
        <v>139</v>
      </c>
      <c r="AU312" s="176" t="s">
        <v>81</v>
      </c>
      <c r="AV312" s="173" t="s">
        <v>81</v>
      </c>
      <c r="AW312" s="173" t="s">
        <v>31</v>
      </c>
      <c r="AX312" s="173" t="s">
        <v>79</v>
      </c>
      <c r="AY312" s="176" t="s">
        <v>129</v>
      </c>
    </row>
    <row r="313" s="27" customFormat="true" ht="16.5" hidden="false" customHeight="true" outlineLevel="0" collapsed="false">
      <c r="A313" s="22"/>
      <c r="B313" s="159"/>
      <c r="C313" s="192" t="s">
        <v>630</v>
      </c>
      <c r="D313" s="192" t="s">
        <v>194</v>
      </c>
      <c r="E313" s="193" t="s">
        <v>631</v>
      </c>
      <c r="F313" s="194" t="s">
        <v>632</v>
      </c>
      <c r="G313" s="195" t="s">
        <v>192</v>
      </c>
      <c r="H313" s="196" t="n">
        <v>1</v>
      </c>
      <c r="I313" s="197"/>
      <c r="J313" s="198" t="n">
        <f aca="false">ROUND(I313*H313,2)</f>
        <v>0</v>
      </c>
      <c r="K313" s="194"/>
      <c r="L313" s="199"/>
      <c r="M313" s="200"/>
      <c r="N313" s="201" t="s">
        <v>39</v>
      </c>
      <c r="O313" s="60"/>
      <c r="P313" s="169" t="n">
        <f aca="false">O313*H313</f>
        <v>0</v>
      </c>
      <c r="Q313" s="169" t="n">
        <v>0.016</v>
      </c>
      <c r="R313" s="169" t="n">
        <f aca="false">Q313*H313</f>
        <v>0.016</v>
      </c>
      <c r="S313" s="169" t="n">
        <v>0</v>
      </c>
      <c r="T313" s="170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1" t="s">
        <v>278</v>
      </c>
      <c r="AT313" s="171" t="s">
        <v>194</v>
      </c>
      <c r="AU313" s="171" t="s">
        <v>81</v>
      </c>
      <c r="AY313" s="3" t="s">
        <v>129</v>
      </c>
      <c r="BE313" s="172" t="n">
        <f aca="false">IF(N313="základní",J313,0)</f>
        <v>0</v>
      </c>
      <c r="BF313" s="172" t="n">
        <f aca="false">IF(N313="snížená",J313,0)</f>
        <v>0</v>
      </c>
      <c r="BG313" s="172" t="n">
        <f aca="false">IF(N313="zákl. přenesená",J313,0)</f>
        <v>0</v>
      </c>
      <c r="BH313" s="172" t="n">
        <f aca="false">IF(N313="sníž. přenesená",J313,0)</f>
        <v>0</v>
      </c>
      <c r="BI313" s="172" t="n">
        <f aca="false">IF(N313="nulová",J313,0)</f>
        <v>0</v>
      </c>
      <c r="BJ313" s="3" t="s">
        <v>79</v>
      </c>
      <c r="BK313" s="172" t="n">
        <f aca="false">ROUND(I313*H313,2)</f>
        <v>0</v>
      </c>
      <c r="BL313" s="3" t="s">
        <v>213</v>
      </c>
      <c r="BM313" s="171" t="s">
        <v>633</v>
      </c>
    </row>
    <row r="314" s="27" customFormat="true" ht="24.15" hidden="false" customHeight="true" outlineLevel="0" collapsed="false">
      <c r="A314" s="22"/>
      <c r="B314" s="159"/>
      <c r="C314" s="192" t="s">
        <v>634</v>
      </c>
      <c r="D314" s="192" t="s">
        <v>194</v>
      </c>
      <c r="E314" s="193" t="s">
        <v>635</v>
      </c>
      <c r="F314" s="194" t="s">
        <v>636</v>
      </c>
      <c r="G314" s="195" t="s">
        <v>192</v>
      </c>
      <c r="H314" s="196" t="n">
        <v>2</v>
      </c>
      <c r="I314" s="197"/>
      <c r="J314" s="198" t="n">
        <f aca="false">ROUND(I314*H314,2)</f>
        <v>0</v>
      </c>
      <c r="K314" s="194"/>
      <c r="L314" s="199"/>
      <c r="M314" s="200"/>
      <c r="N314" s="201" t="s">
        <v>39</v>
      </c>
      <c r="O314" s="60"/>
      <c r="P314" s="169" t="n">
        <f aca="false">O314*H314</f>
        <v>0</v>
      </c>
      <c r="Q314" s="169" t="n">
        <v>0.016</v>
      </c>
      <c r="R314" s="169" t="n">
        <f aca="false">Q314*H314</f>
        <v>0.032</v>
      </c>
      <c r="S314" s="169" t="n">
        <v>0</v>
      </c>
      <c r="T314" s="170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1" t="s">
        <v>278</v>
      </c>
      <c r="AT314" s="171" t="s">
        <v>194</v>
      </c>
      <c r="AU314" s="171" t="s">
        <v>81</v>
      </c>
      <c r="AY314" s="3" t="s">
        <v>129</v>
      </c>
      <c r="BE314" s="172" t="n">
        <f aca="false">IF(N314="základní",J314,0)</f>
        <v>0</v>
      </c>
      <c r="BF314" s="172" t="n">
        <f aca="false">IF(N314="snížená",J314,0)</f>
        <v>0</v>
      </c>
      <c r="BG314" s="172" t="n">
        <f aca="false">IF(N314="zákl. přenesená",J314,0)</f>
        <v>0</v>
      </c>
      <c r="BH314" s="172" t="n">
        <f aca="false">IF(N314="sníž. přenesená",J314,0)</f>
        <v>0</v>
      </c>
      <c r="BI314" s="172" t="n">
        <f aca="false">IF(N314="nulová",J314,0)</f>
        <v>0</v>
      </c>
      <c r="BJ314" s="3" t="s">
        <v>79</v>
      </c>
      <c r="BK314" s="172" t="n">
        <f aca="false">ROUND(I314*H314,2)</f>
        <v>0</v>
      </c>
      <c r="BL314" s="3" t="s">
        <v>213</v>
      </c>
      <c r="BM314" s="171" t="s">
        <v>637</v>
      </c>
    </row>
    <row r="315" s="27" customFormat="true" ht="16.5" hidden="false" customHeight="true" outlineLevel="0" collapsed="false">
      <c r="A315" s="22"/>
      <c r="B315" s="159"/>
      <c r="C315" s="192" t="s">
        <v>638</v>
      </c>
      <c r="D315" s="192" t="s">
        <v>194</v>
      </c>
      <c r="E315" s="193" t="s">
        <v>639</v>
      </c>
      <c r="F315" s="194" t="s">
        <v>640</v>
      </c>
      <c r="G315" s="195" t="s">
        <v>192</v>
      </c>
      <c r="H315" s="196" t="n">
        <v>2</v>
      </c>
      <c r="I315" s="197"/>
      <c r="J315" s="198" t="n">
        <f aca="false">ROUND(I315*H315,2)</f>
        <v>0</v>
      </c>
      <c r="K315" s="194"/>
      <c r="L315" s="199"/>
      <c r="M315" s="200"/>
      <c r="N315" s="201" t="s">
        <v>39</v>
      </c>
      <c r="O315" s="60"/>
      <c r="P315" s="169" t="n">
        <f aca="false">O315*H315</f>
        <v>0</v>
      </c>
      <c r="Q315" s="169" t="n">
        <v>0.016</v>
      </c>
      <c r="R315" s="169" t="n">
        <f aca="false">Q315*H315</f>
        <v>0.032</v>
      </c>
      <c r="S315" s="169" t="n">
        <v>0</v>
      </c>
      <c r="T315" s="170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1" t="s">
        <v>278</v>
      </c>
      <c r="AT315" s="171" t="s">
        <v>194</v>
      </c>
      <c r="AU315" s="171" t="s">
        <v>81</v>
      </c>
      <c r="AY315" s="3" t="s">
        <v>129</v>
      </c>
      <c r="BE315" s="172" t="n">
        <f aca="false">IF(N315="základní",J315,0)</f>
        <v>0</v>
      </c>
      <c r="BF315" s="172" t="n">
        <f aca="false">IF(N315="snížená",J315,0)</f>
        <v>0</v>
      </c>
      <c r="BG315" s="172" t="n">
        <f aca="false">IF(N315="zákl. přenesená",J315,0)</f>
        <v>0</v>
      </c>
      <c r="BH315" s="172" t="n">
        <f aca="false">IF(N315="sníž. přenesená",J315,0)</f>
        <v>0</v>
      </c>
      <c r="BI315" s="172" t="n">
        <f aca="false">IF(N315="nulová",J315,0)</f>
        <v>0</v>
      </c>
      <c r="BJ315" s="3" t="s">
        <v>79</v>
      </c>
      <c r="BK315" s="172" t="n">
        <f aca="false">ROUND(I315*H315,2)</f>
        <v>0</v>
      </c>
      <c r="BL315" s="3" t="s">
        <v>213</v>
      </c>
      <c r="BM315" s="171" t="s">
        <v>641</v>
      </c>
    </row>
    <row r="316" s="27" customFormat="true" ht="24.15" hidden="false" customHeight="true" outlineLevel="0" collapsed="false">
      <c r="A316" s="22"/>
      <c r="B316" s="159"/>
      <c r="C316" s="160" t="s">
        <v>642</v>
      </c>
      <c r="D316" s="160" t="s">
        <v>132</v>
      </c>
      <c r="E316" s="161" t="s">
        <v>643</v>
      </c>
      <c r="F316" s="162" t="s">
        <v>644</v>
      </c>
      <c r="G316" s="163" t="s">
        <v>342</v>
      </c>
      <c r="H316" s="202"/>
      <c r="I316" s="165"/>
      <c r="J316" s="166" t="n">
        <f aca="false">ROUND(I316*H316,2)</f>
        <v>0</v>
      </c>
      <c r="K316" s="162" t="s">
        <v>136</v>
      </c>
      <c r="L316" s="23"/>
      <c r="M316" s="167"/>
      <c r="N316" s="168" t="s">
        <v>39</v>
      </c>
      <c r="O316" s="60"/>
      <c r="P316" s="169" t="n">
        <f aca="false">O316*H316</f>
        <v>0</v>
      </c>
      <c r="Q316" s="169" t="n">
        <v>0</v>
      </c>
      <c r="R316" s="169" t="n">
        <f aca="false">Q316*H316</f>
        <v>0</v>
      </c>
      <c r="S316" s="169" t="n">
        <v>0</v>
      </c>
      <c r="T316" s="170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1" t="s">
        <v>213</v>
      </c>
      <c r="AT316" s="171" t="s">
        <v>132</v>
      </c>
      <c r="AU316" s="171" t="s">
        <v>81</v>
      </c>
      <c r="AY316" s="3" t="s">
        <v>129</v>
      </c>
      <c r="BE316" s="172" t="n">
        <f aca="false">IF(N316="základní",J316,0)</f>
        <v>0</v>
      </c>
      <c r="BF316" s="172" t="n">
        <f aca="false">IF(N316="snížená",J316,0)</f>
        <v>0</v>
      </c>
      <c r="BG316" s="172" t="n">
        <f aca="false">IF(N316="zákl. přenesená",J316,0)</f>
        <v>0</v>
      </c>
      <c r="BH316" s="172" t="n">
        <f aca="false">IF(N316="sníž. přenesená",J316,0)</f>
        <v>0</v>
      </c>
      <c r="BI316" s="172" t="n">
        <f aca="false">IF(N316="nulová",J316,0)</f>
        <v>0</v>
      </c>
      <c r="BJ316" s="3" t="s">
        <v>79</v>
      </c>
      <c r="BK316" s="172" t="n">
        <f aca="false">ROUND(I316*H316,2)</f>
        <v>0</v>
      </c>
      <c r="BL316" s="3" t="s">
        <v>213</v>
      </c>
      <c r="BM316" s="171" t="s">
        <v>645</v>
      </c>
    </row>
    <row r="317" s="145" customFormat="true" ht="22.8" hidden="false" customHeight="true" outlineLevel="0" collapsed="false">
      <c r="B317" s="146"/>
      <c r="D317" s="147" t="s">
        <v>73</v>
      </c>
      <c r="E317" s="157" t="s">
        <v>646</v>
      </c>
      <c r="F317" s="157" t="s">
        <v>647</v>
      </c>
      <c r="I317" s="149"/>
      <c r="J317" s="158" t="n">
        <f aca="false">BK317</f>
        <v>0</v>
      </c>
      <c r="L317" s="146"/>
      <c r="M317" s="151"/>
      <c r="N317" s="152"/>
      <c r="O317" s="152"/>
      <c r="P317" s="153" t="n">
        <f aca="false">SUM(P318:P319)</f>
        <v>0</v>
      </c>
      <c r="Q317" s="152"/>
      <c r="R317" s="153" t="n">
        <f aca="false">SUM(R318:R319)</f>
        <v>0.00015</v>
      </c>
      <c r="S317" s="152"/>
      <c r="T317" s="154" t="n">
        <f aca="false">SUM(T318:T319)</f>
        <v>0</v>
      </c>
      <c r="AR317" s="147" t="s">
        <v>81</v>
      </c>
      <c r="AT317" s="155" t="s">
        <v>73</v>
      </c>
      <c r="AU317" s="155" t="s">
        <v>79</v>
      </c>
      <c r="AY317" s="147" t="s">
        <v>129</v>
      </c>
      <c r="BK317" s="156" t="n">
        <f aca="false">SUM(BK318:BK319)</f>
        <v>0</v>
      </c>
    </row>
    <row r="318" s="27" customFormat="true" ht="16.5" hidden="false" customHeight="true" outlineLevel="0" collapsed="false">
      <c r="A318" s="22"/>
      <c r="B318" s="159"/>
      <c r="C318" s="160" t="s">
        <v>648</v>
      </c>
      <c r="D318" s="160" t="s">
        <v>132</v>
      </c>
      <c r="E318" s="161" t="s">
        <v>649</v>
      </c>
      <c r="F318" s="162" t="s">
        <v>650</v>
      </c>
      <c r="G318" s="163" t="s">
        <v>192</v>
      </c>
      <c r="H318" s="164" t="n">
        <v>1</v>
      </c>
      <c r="I318" s="165"/>
      <c r="J318" s="166" t="n">
        <f aca="false">ROUND(I318*H318,2)</f>
        <v>0</v>
      </c>
      <c r="K318" s="162"/>
      <c r="L318" s="23"/>
      <c r="M318" s="167"/>
      <c r="N318" s="168" t="s">
        <v>39</v>
      </c>
      <c r="O318" s="60"/>
      <c r="P318" s="169" t="n">
        <f aca="false">O318*H318</f>
        <v>0</v>
      </c>
      <c r="Q318" s="169" t="n">
        <v>0.00015</v>
      </c>
      <c r="R318" s="169" t="n">
        <f aca="false">Q318*H318</f>
        <v>0.00015</v>
      </c>
      <c r="S318" s="169" t="n">
        <v>0</v>
      </c>
      <c r="T318" s="170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1" t="s">
        <v>213</v>
      </c>
      <c r="AT318" s="171" t="s">
        <v>132</v>
      </c>
      <c r="AU318" s="171" t="s">
        <v>81</v>
      </c>
      <c r="AY318" s="3" t="s">
        <v>129</v>
      </c>
      <c r="BE318" s="172" t="n">
        <f aca="false">IF(N318="základní",J318,0)</f>
        <v>0</v>
      </c>
      <c r="BF318" s="172" t="n">
        <f aca="false">IF(N318="snížená",J318,0)</f>
        <v>0</v>
      </c>
      <c r="BG318" s="172" t="n">
        <f aca="false">IF(N318="zákl. přenesená",J318,0)</f>
        <v>0</v>
      </c>
      <c r="BH318" s="172" t="n">
        <f aca="false">IF(N318="sníž. přenesená",J318,0)</f>
        <v>0</v>
      </c>
      <c r="BI318" s="172" t="n">
        <f aca="false">IF(N318="nulová",J318,0)</f>
        <v>0</v>
      </c>
      <c r="BJ318" s="3" t="s">
        <v>79</v>
      </c>
      <c r="BK318" s="172" t="n">
        <f aca="false">ROUND(I318*H318,2)</f>
        <v>0</v>
      </c>
      <c r="BL318" s="3" t="s">
        <v>213</v>
      </c>
      <c r="BM318" s="171" t="s">
        <v>651</v>
      </c>
    </row>
    <row r="319" s="27" customFormat="true" ht="33" hidden="false" customHeight="true" outlineLevel="0" collapsed="false">
      <c r="A319" s="22"/>
      <c r="B319" s="159"/>
      <c r="C319" s="160" t="s">
        <v>652</v>
      </c>
      <c r="D319" s="160" t="s">
        <v>132</v>
      </c>
      <c r="E319" s="161" t="s">
        <v>653</v>
      </c>
      <c r="F319" s="162" t="s">
        <v>654</v>
      </c>
      <c r="G319" s="163" t="s">
        <v>342</v>
      </c>
      <c r="H319" s="202"/>
      <c r="I319" s="165"/>
      <c r="J319" s="166" t="n">
        <f aca="false">ROUND(I319*H319,2)</f>
        <v>0</v>
      </c>
      <c r="K319" s="162" t="s">
        <v>136</v>
      </c>
      <c r="L319" s="23"/>
      <c r="M319" s="167"/>
      <c r="N319" s="168" t="s">
        <v>39</v>
      </c>
      <c r="O319" s="60"/>
      <c r="P319" s="169" t="n">
        <f aca="false">O319*H319</f>
        <v>0</v>
      </c>
      <c r="Q319" s="169" t="n">
        <v>0</v>
      </c>
      <c r="R319" s="169" t="n">
        <f aca="false">Q319*H319</f>
        <v>0</v>
      </c>
      <c r="S319" s="169" t="n">
        <v>0</v>
      </c>
      <c r="T319" s="170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1" t="s">
        <v>213</v>
      </c>
      <c r="AT319" s="171" t="s">
        <v>132</v>
      </c>
      <c r="AU319" s="171" t="s">
        <v>81</v>
      </c>
      <c r="AY319" s="3" t="s">
        <v>129</v>
      </c>
      <c r="BE319" s="172" t="n">
        <f aca="false">IF(N319="základní",J319,0)</f>
        <v>0</v>
      </c>
      <c r="BF319" s="172" t="n">
        <f aca="false">IF(N319="snížená",J319,0)</f>
        <v>0</v>
      </c>
      <c r="BG319" s="172" t="n">
        <f aca="false">IF(N319="zákl. přenesená",J319,0)</f>
        <v>0</v>
      </c>
      <c r="BH319" s="172" t="n">
        <f aca="false">IF(N319="sníž. přenesená",J319,0)</f>
        <v>0</v>
      </c>
      <c r="BI319" s="172" t="n">
        <f aca="false">IF(N319="nulová",J319,0)</f>
        <v>0</v>
      </c>
      <c r="BJ319" s="3" t="s">
        <v>79</v>
      </c>
      <c r="BK319" s="172" t="n">
        <f aca="false">ROUND(I319*H319,2)</f>
        <v>0</v>
      </c>
      <c r="BL319" s="3" t="s">
        <v>213</v>
      </c>
      <c r="BM319" s="171" t="s">
        <v>655</v>
      </c>
    </row>
    <row r="320" s="145" customFormat="true" ht="22.8" hidden="false" customHeight="true" outlineLevel="0" collapsed="false">
      <c r="B320" s="146"/>
      <c r="D320" s="147" t="s">
        <v>73</v>
      </c>
      <c r="E320" s="157" t="s">
        <v>656</v>
      </c>
      <c r="F320" s="157" t="s">
        <v>657</v>
      </c>
      <c r="I320" s="149"/>
      <c r="J320" s="158" t="n">
        <f aca="false">BK320</f>
        <v>0</v>
      </c>
      <c r="L320" s="146"/>
      <c r="M320" s="151"/>
      <c r="N320" s="152"/>
      <c r="O320" s="152"/>
      <c r="P320" s="153" t="n">
        <f aca="false">SUM(P321:P341)</f>
        <v>0</v>
      </c>
      <c r="Q320" s="152"/>
      <c r="R320" s="153" t="n">
        <f aca="false">SUM(R321:R341)</f>
        <v>0.269536</v>
      </c>
      <c r="S320" s="152"/>
      <c r="T320" s="154" t="n">
        <f aca="false">SUM(T321:T341)</f>
        <v>0</v>
      </c>
      <c r="AR320" s="147" t="s">
        <v>81</v>
      </c>
      <c r="AT320" s="155" t="s">
        <v>73</v>
      </c>
      <c r="AU320" s="155" t="s">
        <v>79</v>
      </c>
      <c r="AY320" s="147" t="s">
        <v>129</v>
      </c>
      <c r="BK320" s="156" t="n">
        <f aca="false">SUM(BK321:BK341)</f>
        <v>0</v>
      </c>
    </row>
    <row r="321" s="27" customFormat="true" ht="16.5" hidden="false" customHeight="true" outlineLevel="0" collapsed="false">
      <c r="A321" s="22"/>
      <c r="B321" s="159"/>
      <c r="C321" s="160" t="s">
        <v>658</v>
      </c>
      <c r="D321" s="160" t="s">
        <v>132</v>
      </c>
      <c r="E321" s="161" t="s">
        <v>659</v>
      </c>
      <c r="F321" s="162" t="s">
        <v>660</v>
      </c>
      <c r="G321" s="163" t="s">
        <v>135</v>
      </c>
      <c r="H321" s="164" t="n">
        <v>5.8</v>
      </c>
      <c r="I321" s="165"/>
      <c r="J321" s="166" t="n">
        <f aca="false">ROUND(I321*H321,2)</f>
        <v>0</v>
      </c>
      <c r="K321" s="162" t="s">
        <v>136</v>
      </c>
      <c r="L321" s="23"/>
      <c r="M321" s="167"/>
      <c r="N321" s="168" t="s">
        <v>39</v>
      </c>
      <c r="O321" s="60"/>
      <c r="P321" s="169" t="n">
        <f aca="false">O321*H321</f>
        <v>0</v>
      </c>
      <c r="Q321" s="169" t="n">
        <v>0.0003</v>
      </c>
      <c r="R321" s="169" t="n">
        <f aca="false">Q321*H321</f>
        <v>0.00174</v>
      </c>
      <c r="S321" s="169" t="n">
        <v>0</v>
      </c>
      <c r="T321" s="170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1" t="s">
        <v>213</v>
      </c>
      <c r="AT321" s="171" t="s">
        <v>132</v>
      </c>
      <c r="AU321" s="171" t="s">
        <v>81</v>
      </c>
      <c r="AY321" s="3" t="s">
        <v>129</v>
      </c>
      <c r="BE321" s="172" t="n">
        <f aca="false">IF(N321="základní",J321,0)</f>
        <v>0</v>
      </c>
      <c r="BF321" s="172" t="n">
        <f aca="false">IF(N321="snížená",J321,0)</f>
        <v>0</v>
      </c>
      <c r="BG321" s="172" t="n">
        <f aca="false">IF(N321="zákl. přenesená",J321,0)</f>
        <v>0</v>
      </c>
      <c r="BH321" s="172" t="n">
        <f aca="false">IF(N321="sníž. přenesená",J321,0)</f>
        <v>0</v>
      </c>
      <c r="BI321" s="172" t="n">
        <f aca="false">IF(N321="nulová",J321,0)</f>
        <v>0</v>
      </c>
      <c r="BJ321" s="3" t="s">
        <v>79</v>
      </c>
      <c r="BK321" s="172" t="n">
        <f aca="false">ROUND(I321*H321,2)</f>
        <v>0</v>
      </c>
      <c r="BL321" s="3" t="s">
        <v>213</v>
      </c>
      <c r="BM321" s="171" t="s">
        <v>661</v>
      </c>
    </row>
    <row r="322" s="173" customFormat="true" ht="12.8" hidden="false" customHeight="false" outlineLevel="0" collapsed="false">
      <c r="B322" s="174"/>
      <c r="D322" s="175" t="s">
        <v>139</v>
      </c>
      <c r="E322" s="176"/>
      <c r="F322" s="177" t="s">
        <v>151</v>
      </c>
      <c r="H322" s="178" t="n">
        <v>5.8</v>
      </c>
      <c r="I322" s="179"/>
      <c r="L322" s="174"/>
      <c r="M322" s="180"/>
      <c r="N322" s="181"/>
      <c r="O322" s="181"/>
      <c r="P322" s="181"/>
      <c r="Q322" s="181"/>
      <c r="R322" s="181"/>
      <c r="S322" s="181"/>
      <c r="T322" s="182"/>
      <c r="AT322" s="176" t="s">
        <v>139</v>
      </c>
      <c r="AU322" s="176" t="s">
        <v>81</v>
      </c>
      <c r="AV322" s="173" t="s">
        <v>81</v>
      </c>
      <c r="AW322" s="173" t="s">
        <v>31</v>
      </c>
      <c r="AX322" s="173" t="s">
        <v>74</v>
      </c>
      <c r="AY322" s="176" t="s">
        <v>129</v>
      </c>
    </row>
    <row r="323" s="183" customFormat="true" ht="12.8" hidden="false" customHeight="false" outlineLevel="0" collapsed="false">
      <c r="B323" s="184"/>
      <c r="D323" s="175" t="s">
        <v>139</v>
      </c>
      <c r="E323" s="185"/>
      <c r="F323" s="186" t="s">
        <v>158</v>
      </c>
      <c r="H323" s="187" t="n">
        <v>5.8</v>
      </c>
      <c r="I323" s="188"/>
      <c r="L323" s="184"/>
      <c r="M323" s="189"/>
      <c r="N323" s="190"/>
      <c r="O323" s="190"/>
      <c r="P323" s="190"/>
      <c r="Q323" s="190"/>
      <c r="R323" s="190"/>
      <c r="S323" s="190"/>
      <c r="T323" s="191"/>
      <c r="AT323" s="185" t="s">
        <v>139</v>
      </c>
      <c r="AU323" s="185" t="s">
        <v>81</v>
      </c>
      <c r="AV323" s="183" t="s">
        <v>137</v>
      </c>
      <c r="AW323" s="183" t="s">
        <v>31</v>
      </c>
      <c r="AX323" s="183" t="s">
        <v>79</v>
      </c>
      <c r="AY323" s="185" t="s">
        <v>129</v>
      </c>
    </row>
    <row r="324" s="27" customFormat="true" ht="21.75" hidden="false" customHeight="true" outlineLevel="0" collapsed="false">
      <c r="A324" s="22"/>
      <c r="B324" s="159"/>
      <c r="C324" s="160" t="s">
        <v>662</v>
      </c>
      <c r="D324" s="160" t="s">
        <v>132</v>
      </c>
      <c r="E324" s="161" t="s">
        <v>663</v>
      </c>
      <c r="F324" s="162" t="s">
        <v>664</v>
      </c>
      <c r="G324" s="163" t="s">
        <v>135</v>
      </c>
      <c r="H324" s="164" t="n">
        <v>5.8</v>
      </c>
      <c r="I324" s="165"/>
      <c r="J324" s="166" t="n">
        <f aca="false">ROUND(I324*H324,2)</f>
        <v>0</v>
      </c>
      <c r="K324" s="162" t="s">
        <v>136</v>
      </c>
      <c r="L324" s="23"/>
      <c r="M324" s="167"/>
      <c r="N324" s="168" t="s">
        <v>39</v>
      </c>
      <c r="O324" s="60"/>
      <c r="P324" s="169" t="n">
        <f aca="false">O324*H324</f>
        <v>0</v>
      </c>
      <c r="Q324" s="169" t="n">
        <v>0.00758</v>
      </c>
      <c r="R324" s="169" t="n">
        <f aca="false">Q324*H324</f>
        <v>0.043964</v>
      </c>
      <c r="S324" s="169" t="n">
        <v>0</v>
      </c>
      <c r="T324" s="170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1" t="s">
        <v>213</v>
      </c>
      <c r="AT324" s="171" t="s">
        <v>132</v>
      </c>
      <c r="AU324" s="171" t="s">
        <v>81</v>
      </c>
      <c r="AY324" s="3" t="s">
        <v>129</v>
      </c>
      <c r="BE324" s="172" t="n">
        <f aca="false">IF(N324="základní",J324,0)</f>
        <v>0</v>
      </c>
      <c r="BF324" s="172" t="n">
        <f aca="false">IF(N324="snížená",J324,0)</f>
        <v>0</v>
      </c>
      <c r="BG324" s="172" t="n">
        <f aca="false">IF(N324="zákl. přenesená",J324,0)</f>
        <v>0</v>
      </c>
      <c r="BH324" s="172" t="n">
        <f aca="false">IF(N324="sníž. přenesená",J324,0)</f>
        <v>0</v>
      </c>
      <c r="BI324" s="172" t="n">
        <f aca="false">IF(N324="nulová",J324,0)</f>
        <v>0</v>
      </c>
      <c r="BJ324" s="3" t="s">
        <v>79</v>
      </c>
      <c r="BK324" s="172" t="n">
        <f aca="false">ROUND(I324*H324,2)</f>
        <v>0</v>
      </c>
      <c r="BL324" s="3" t="s">
        <v>213</v>
      </c>
      <c r="BM324" s="171" t="s">
        <v>665</v>
      </c>
    </row>
    <row r="325" s="173" customFormat="true" ht="12.8" hidden="false" customHeight="false" outlineLevel="0" collapsed="false">
      <c r="B325" s="174"/>
      <c r="D325" s="175" t="s">
        <v>139</v>
      </c>
      <c r="E325" s="176"/>
      <c r="F325" s="177" t="s">
        <v>188</v>
      </c>
      <c r="H325" s="178" t="n">
        <v>5.8</v>
      </c>
      <c r="I325" s="179"/>
      <c r="L325" s="174"/>
      <c r="M325" s="180"/>
      <c r="N325" s="181"/>
      <c r="O325" s="181"/>
      <c r="P325" s="181"/>
      <c r="Q325" s="181"/>
      <c r="R325" s="181"/>
      <c r="S325" s="181"/>
      <c r="T325" s="182"/>
      <c r="AT325" s="176" t="s">
        <v>139</v>
      </c>
      <c r="AU325" s="176" t="s">
        <v>81</v>
      </c>
      <c r="AV325" s="173" t="s">
        <v>81</v>
      </c>
      <c r="AW325" s="173" t="s">
        <v>31</v>
      </c>
      <c r="AX325" s="173" t="s">
        <v>79</v>
      </c>
      <c r="AY325" s="176" t="s">
        <v>129</v>
      </c>
    </row>
    <row r="326" s="27" customFormat="true" ht="33" hidden="false" customHeight="true" outlineLevel="0" collapsed="false">
      <c r="A326" s="22"/>
      <c r="B326" s="159"/>
      <c r="C326" s="160" t="s">
        <v>666</v>
      </c>
      <c r="D326" s="160" t="s">
        <v>132</v>
      </c>
      <c r="E326" s="161" t="s">
        <v>667</v>
      </c>
      <c r="F326" s="162" t="s">
        <v>668</v>
      </c>
      <c r="G326" s="163" t="s">
        <v>135</v>
      </c>
      <c r="H326" s="164" t="n">
        <v>5.8</v>
      </c>
      <c r="I326" s="165"/>
      <c r="J326" s="166" t="n">
        <f aca="false">ROUND(I326*H326,2)</f>
        <v>0</v>
      </c>
      <c r="K326" s="162" t="s">
        <v>136</v>
      </c>
      <c r="L326" s="23"/>
      <c r="M326" s="167"/>
      <c r="N326" s="168" t="s">
        <v>39</v>
      </c>
      <c r="O326" s="60"/>
      <c r="P326" s="169" t="n">
        <f aca="false">O326*H326</f>
        <v>0</v>
      </c>
      <c r="Q326" s="169" t="n">
        <v>0.00903</v>
      </c>
      <c r="R326" s="169" t="n">
        <f aca="false">Q326*H326</f>
        <v>0.052374</v>
      </c>
      <c r="S326" s="169" t="n">
        <v>0</v>
      </c>
      <c r="T326" s="170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1" t="s">
        <v>213</v>
      </c>
      <c r="AT326" s="171" t="s">
        <v>132</v>
      </c>
      <c r="AU326" s="171" t="s">
        <v>81</v>
      </c>
      <c r="AY326" s="3" t="s">
        <v>129</v>
      </c>
      <c r="BE326" s="172" t="n">
        <f aca="false">IF(N326="základní",J326,0)</f>
        <v>0</v>
      </c>
      <c r="BF326" s="172" t="n">
        <f aca="false">IF(N326="snížená",J326,0)</f>
        <v>0</v>
      </c>
      <c r="BG326" s="172" t="n">
        <f aca="false">IF(N326="zákl. přenesená",J326,0)</f>
        <v>0</v>
      </c>
      <c r="BH326" s="172" t="n">
        <f aca="false">IF(N326="sníž. přenesená",J326,0)</f>
        <v>0</v>
      </c>
      <c r="BI326" s="172" t="n">
        <f aca="false">IF(N326="nulová",J326,0)</f>
        <v>0</v>
      </c>
      <c r="BJ326" s="3" t="s">
        <v>79</v>
      </c>
      <c r="BK326" s="172" t="n">
        <f aca="false">ROUND(I326*H326,2)</f>
        <v>0</v>
      </c>
      <c r="BL326" s="3" t="s">
        <v>213</v>
      </c>
      <c r="BM326" s="171" t="s">
        <v>669</v>
      </c>
    </row>
    <row r="327" s="173" customFormat="true" ht="12.8" hidden="false" customHeight="false" outlineLevel="0" collapsed="false">
      <c r="B327" s="174"/>
      <c r="D327" s="175" t="s">
        <v>139</v>
      </c>
      <c r="E327" s="176"/>
      <c r="F327" s="177" t="s">
        <v>188</v>
      </c>
      <c r="H327" s="178" t="n">
        <v>5.8</v>
      </c>
      <c r="I327" s="179"/>
      <c r="L327" s="174"/>
      <c r="M327" s="180"/>
      <c r="N327" s="181"/>
      <c r="O327" s="181"/>
      <c r="P327" s="181"/>
      <c r="Q327" s="181"/>
      <c r="R327" s="181"/>
      <c r="S327" s="181"/>
      <c r="T327" s="182"/>
      <c r="AT327" s="176" t="s">
        <v>139</v>
      </c>
      <c r="AU327" s="176" t="s">
        <v>81</v>
      </c>
      <c r="AV327" s="173" t="s">
        <v>81</v>
      </c>
      <c r="AW327" s="173" t="s">
        <v>31</v>
      </c>
      <c r="AX327" s="173" t="s">
        <v>79</v>
      </c>
      <c r="AY327" s="176" t="s">
        <v>129</v>
      </c>
    </row>
    <row r="328" s="27" customFormat="true" ht="37.8" hidden="false" customHeight="true" outlineLevel="0" collapsed="false">
      <c r="A328" s="22"/>
      <c r="B328" s="159"/>
      <c r="C328" s="192" t="s">
        <v>670</v>
      </c>
      <c r="D328" s="192" t="s">
        <v>194</v>
      </c>
      <c r="E328" s="193" t="s">
        <v>671</v>
      </c>
      <c r="F328" s="194" t="s">
        <v>672</v>
      </c>
      <c r="G328" s="195" t="s">
        <v>135</v>
      </c>
      <c r="H328" s="196" t="n">
        <v>7.25</v>
      </c>
      <c r="I328" s="197"/>
      <c r="J328" s="198" t="n">
        <f aca="false">ROUND(I328*H328,2)</f>
        <v>0</v>
      </c>
      <c r="K328" s="162" t="s">
        <v>136</v>
      </c>
      <c r="L328" s="199"/>
      <c r="M328" s="200"/>
      <c r="N328" s="201" t="s">
        <v>39</v>
      </c>
      <c r="O328" s="60"/>
      <c r="P328" s="169" t="n">
        <f aca="false">O328*H328</f>
        <v>0</v>
      </c>
      <c r="Q328" s="169" t="n">
        <v>0.022</v>
      </c>
      <c r="R328" s="169" t="n">
        <f aca="false">Q328*H328</f>
        <v>0.1595</v>
      </c>
      <c r="S328" s="169" t="n">
        <v>0</v>
      </c>
      <c r="T328" s="170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1" t="s">
        <v>278</v>
      </c>
      <c r="AT328" s="171" t="s">
        <v>194</v>
      </c>
      <c r="AU328" s="171" t="s">
        <v>81</v>
      </c>
      <c r="AY328" s="3" t="s">
        <v>129</v>
      </c>
      <c r="BE328" s="172" t="n">
        <f aca="false">IF(N328="základní",J328,0)</f>
        <v>0</v>
      </c>
      <c r="BF328" s="172" t="n">
        <f aca="false">IF(N328="snížená",J328,0)</f>
        <v>0</v>
      </c>
      <c r="BG328" s="172" t="n">
        <f aca="false">IF(N328="zákl. přenesená",J328,0)</f>
        <v>0</v>
      </c>
      <c r="BH328" s="172" t="n">
        <f aca="false">IF(N328="sníž. přenesená",J328,0)</f>
        <v>0</v>
      </c>
      <c r="BI328" s="172" t="n">
        <f aca="false">IF(N328="nulová",J328,0)</f>
        <v>0</v>
      </c>
      <c r="BJ328" s="3" t="s">
        <v>79</v>
      </c>
      <c r="BK328" s="172" t="n">
        <f aca="false">ROUND(I328*H328,2)</f>
        <v>0</v>
      </c>
      <c r="BL328" s="3" t="s">
        <v>213</v>
      </c>
      <c r="BM328" s="171" t="s">
        <v>673</v>
      </c>
    </row>
    <row r="329" s="173" customFormat="true" ht="12.8" hidden="false" customHeight="false" outlineLevel="0" collapsed="false">
      <c r="B329" s="174"/>
      <c r="D329" s="175" t="s">
        <v>139</v>
      </c>
      <c r="F329" s="177" t="s">
        <v>674</v>
      </c>
      <c r="H329" s="178" t="n">
        <v>7.25</v>
      </c>
      <c r="I329" s="179"/>
      <c r="L329" s="174"/>
      <c r="M329" s="180"/>
      <c r="N329" s="181"/>
      <c r="O329" s="181"/>
      <c r="P329" s="181"/>
      <c r="Q329" s="181"/>
      <c r="R329" s="181"/>
      <c r="S329" s="181"/>
      <c r="T329" s="182"/>
      <c r="AT329" s="176" t="s">
        <v>139</v>
      </c>
      <c r="AU329" s="176" t="s">
        <v>81</v>
      </c>
      <c r="AV329" s="173" t="s">
        <v>81</v>
      </c>
      <c r="AW329" s="173" t="s">
        <v>2</v>
      </c>
      <c r="AX329" s="173" t="s">
        <v>79</v>
      </c>
      <c r="AY329" s="176" t="s">
        <v>129</v>
      </c>
    </row>
    <row r="330" s="27" customFormat="true" ht="24.15" hidden="false" customHeight="true" outlineLevel="0" collapsed="false">
      <c r="A330" s="22"/>
      <c r="B330" s="159"/>
      <c r="C330" s="160" t="s">
        <v>675</v>
      </c>
      <c r="D330" s="160" t="s">
        <v>132</v>
      </c>
      <c r="E330" s="161" t="s">
        <v>676</v>
      </c>
      <c r="F330" s="162" t="s">
        <v>677</v>
      </c>
      <c r="G330" s="163" t="s">
        <v>135</v>
      </c>
      <c r="H330" s="164" t="n">
        <v>5.8</v>
      </c>
      <c r="I330" s="165"/>
      <c r="J330" s="166" t="n">
        <f aca="false">ROUND(I330*H330,2)</f>
        <v>0</v>
      </c>
      <c r="K330" s="162" t="s">
        <v>136</v>
      </c>
      <c r="L330" s="23"/>
      <c r="M330" s="167"/>
      <c r="N330" s="168" t="s">
        <v>39</v>
      </c>
      <c r="O330" s="60"/>
      <c r="P330" s="169" t="n">
        <f aca="false">O330*H330</f>
        <v>0</v>
      </c>
      <c r="Q330" s="169" t="n">
        <v>0</v>
      </c>
      <c r="R330" s="169" t="n">
        <f aca="false">Q330*H330</f>
        <v>0</v>
      </c>
      <c r="S330" s="169" t="n">
        <v>0</v>
      </c>
      <c r="T330" s="170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1" t="s">
        <v>213</v>
      </c>
      <c r="AT330" s="171" t="s">
        <v>132</v>
      </c>
      <c r="AU330" s="171" t="s">
        <v>81</v>
      </c>
      <c r="AY330" s="3" t="s">
        <v>129</v>
      </c>
      <c r="BE330" s="172" t="n">
        <f aca="false">IF(N330="základní",J330,0)</f>
        <v>0</v>
      </c>
      <c r="BF330" s="172" t="n">
        <f aca="false">IF(N330="snížená",J330,0)</f>
        <v>0</v>
      </c>
      <c r="BG330" s="172" t="n">
        <f aca="false">IF(N330="zákl. přenesená",J330,0)</f>
        <v>0</v>
      </c>
      <c r="BH330" s="172" t="n">
        <f aca="false">IF(N330="sníž. přenesená",J330,0)</f>
        <v>0</v>
      </c>
      <c r="BI330" s="172" t="n">
        <f aca="false">IF(N330="nulová",J330,0)</f>
        <v>0</v>
      </c>
      <c r="BJ330" s="3" t="s">
        <v>79</v>
      </c>
      <c r="BK330" s="172" t="n">
        <f aca="false">ROUND(I330*H330,2)</f>
        <v>0</v>
      </c>
      <c r="BL330" s="3" t="s">
        <v>213</v>
      </c>
      <c r="BM330" s="171" t="s">
        <v>678</v>
      </c>
    </row>
    <row r="331" s="27" customFormat="true" ht="37.8" hidden="false" customHeight="true" outlineLevel="0" collapsed="false">
      <c r="A331" s="22"/>
      <c r="B331" s="159"/>
      <c r="C331" s="160" t="s">
        <v>679</v>
      </c>
      <c r="D331" s="160" t="s">
        <v>132</v>
      </c>
      <c r="E331" s="161" t="s">
        <v>680</v>
      </c>
      <c r="F331" s="162" t="s">
        <v>681</v>
      </c>
      <c r="G331" s="163" t="s">
        <v>135</v>
      </c>
      <c r="H331" s="164" t="n">
        <v>5.8</v>
      </c>
      <c r="I331" s="165"/>
      <c r="J331" s="166" t="n">
        <f aca="false">ROUND(I331*H331,2)</f>
        <v>0</v>
      </c>
      <c r="K331" s="162" t="s">
        <v>136</v>
      </c>
      <c r="L331" s="23"/>
      <c r="M331" s="167"/>
      <c r="N331" s="168" t="s">
        <v>39</v>
      </c>
      <c r="O331" s="60"/>
      <c r="P331" s="169" t="n">
        <f aca="false">O331*H331</f>
        <v>0</v>
      </c>
      <c r="Q331" s="169" t="n">
        <v>0</v>
      </c>
      <c r="R331" s="169" t="n">
        <f aca="false">Q331*H331</f>
        <v>0</v>
      </c>
      <c r="S331" s="169" t="n">
        <v>0</v>
      </c>
      <c r="T331" s="170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1" t="s">
        <v>213</v>
      </c>
      <c r="AT331" s="171" t="s">
        <v>132</v>
      </c>
      <c r="AU331" s="171" t="s">
        <v>81</v>
      </c>
      <c r="AY331" s="3" t="s">
        <v>129</v>
      </c>
      <c r="BE331" s="172" t="n">
        <f aca="false">IF(N331="základní",J331,0)</f>
        <v>0</v>
      </c>
      <c r="BF331" s="172" t="n">
        <f aca="false">IF(N331="snížená",J331,0)</f>
        <v>0</v>
      </c>
      <c r="BG331" s="172" t="n">
        <f aca="false">IF(N331="zákl. přenesená",J331,0)</f>
        <v>0</v>
      </c>
      <c r="BH331" s="172" t="n">
        <f aca="false">IF(N331="sníž. přenesená",J331,0)</f>
        <v>0</v>
      </c>
      <c r="BI331" s="172" t="n">
        <f aca="false">IF(N331="nulová",J331,0)</f>
        <v>0</v>
      </c>
      <c r="BJ331" s="3" t="s">
        <v>79</v>
      </c>
      <c r="BK331" s="172" t="n">
        <f aca="false">ROUND(I331*H331,2)</f>
        <v>0</v>
      </c>
      <c r="BL331" s="3" t="s">
        <v>213</v>
      </c>
      <c r="BM331" s="171" t="s">
        <v>682</v>
      </c>
    </row>
    <row r="332" s="27" customFormat="true" ht="24.15" hidden="false" customHeight="true" outlineLevel="0" collapsed="false">
      <c r="A332" s="22"/>
      <c r="B332" s="159"/>
      <c r="C332" s="160" t="s">
        <v>683</v>
      </c>
      <c r="D332" s="160" t="s">
        <v>132</v>
      </c>
      <c r="E332" s="161" t="s">
        <v>684</v>
      </c>
      <c r="F332" s="162" t="s">
        <v>685</v>
      </c>
      <c r="G332" s="163" t="s">
        <v>135</v>
      </c>
      <c r="H332" s="164" t="n">
        <v>7.572</v>
      </c>
      <c r="I332" s="165"/>
      <c r="J332" s="166" t="n">
        <f aca="false">ROUND(I332*H332,2)</f>
        <v>0</v>
      </c>
      <c r="K332" s="162" t="s">
        <v>136</v>
      </c>
      <c r="L332" s="23"/>
      <c r="M332" s="167"/>
      <c r="N332" s="168" t="s">
        <v>39</v>
      </c>
      <c r="O332" s="60"/>
      <c r="P332" s="169" t="n">
        <f aca="false">O332*H332</f>
        <v>0</v>
      </c>
      <c r="Q332" s="169" t="n">
        <v>0.0015</v>
      </c>
      <c r="R332" s="169" t="n">
        <f aca="false">Q332*H332</f>
        <v>0.011358</v>
      </c>
      <c r="S332" s="169" t="n">
        <v>0</v>
      </c>
      <c r="T332" s="170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1" t="s">
        <v>213</v>
      </c>
      <c r="AT332" s="171" t="s">
        <v>132</v>
      </c>
      <c r="AU332" s="171" t="s">
        <v>81</v>
      </c>
      <c r="AY332" s="3" t="s">
        <v>129</v>
      </c>
      <c r="BE332" s="172" t="n">
        <f aca="false">IF(N332="základní",J332,0)</f>
        <v>0</v>
      </c>
      <c r="BF332" s="172" t="n">
        <f aca="false">IF(N332="snížená",J332,0)</f>
        <v>0</v>
      </c>
      <c r="BG332" s="172" t="n">
        <f aca="false">IF(N332="zákl. přenesená",J332,0)</f>
        <v>0</v>
      </c>
      <c r="BH332" s="172" t="n">
        <f aca="false">IF(N332="sníž. přenesená",J332,0)</f>
        <v>0</v>
      </c>
      <c r="BI332" s="172" t="n">
        <f aca="false">IF(N332="nulová",J332,0)</f>
        <v>0</v>
      </c>
      <c r="BJ332" s="3" t="s">
        <v>79</v>
      </c>
      <c r="BK332" s="172" t="n">
        <f aca="false">ROUND(I332*H332,2)</f>
        <v>0</v>
      </c>
      <c r="BL332" s="3" t="s">
        <v>213</v>
      </c>
      <c r="BM332" s="171" t="s">
        <v>686</v>
      </c>
    </row>
    <row r="333" s="173" customFormat="true" ht="12.8" hidden="false" customHeight="false" outlineLevel="0" collapsed="false">
      <c r="B333" s="174"/>
      <c r="D333" s="175" t="s">
        <v>139</v>
      </c>
      <c r="E333" s="176"/>
      <c r="F333" s="177" t="s">
        <v>188</v>
      </c>
      <c r="H333" s="178" t="n">
        <v>5.8</v>
      </c>
      <c r="I333" s="179"/>
      <c r="L333" s="174"/>
      <c r="M333" s="180"/>
      <c r="N333" s="181"/>
      <c r="O333" s="181"/>
      <c r="P333" s="181"/>
      <c r="Q333" s="181"/>
      <c r="R333" s="181"/>
      <c r="S333" s="181"/>
      <c r="T333" s="182"/>
      <c r="AT333" s="176" t="s">
        <v>139</v>
      </c>
      <c r="AU333" s="176" t="s">
        <v>81</v>
      </c>
      <c r="AV333" s="173" t="s">
        <v>81</v>
      </c>
      <c r="AW333" s="173" t="s">
        <v>31</v>
      </c>
      <c r="AX333" s="173" t="s">
        <v>74</v>
      </c>
      <c r="AY333" s="176" t="s">
        <v>129</v>
      </c>
    </row>
    <row r="334" s="173" customFormat="true" ht="19.25" hidden="false" customHeight="false" outlineLevel="0" collapsed="false">
      <c r="B334" s="174"/>
      <c r="D334" s="175" t="s">
        <v>139</v>
      </c>
      <c r="E334" s="176"/>
      <c r="F334" s="177" t="s">
        <v>687</v>
      </c>
      <c r="H334" s="178" t="n">
        <v>1.772</v>
      </c>
      <c r="I334" s="179"/>
      <c r="L334" s="174"/>
      <c r="M334" s="180"/>
      <c r="N334" s="181"/>
      <c r="O334" s="181"/>
      <c r="P334" s="181"/>
      <c r="Q334" s="181"/>
      <c r="R334" s="181"/>
      <c r="S334" s="181"/>
      <c r="T334" s="182"/>
      <c r="AT334" s="176" t="s">
        <v>139</v>
      </c>
      <c r="AU334" s="176" t="s">
        <v>81</v>
      </c>
      <c r="AV334" s="173" t="s">
        <v>81</v>
      </c>
      <c r="AW334" s="173" t="s">
        <v>31</v>
      </c>
      <c r="AX334" s="173" t="s">
        <v>74</v>
      </c>
      <c r="AY334" s="176" t="s">
        <v>129</v>
      </c>
    </row>
    <row r="335" s="183" customFormat="true" ht="12.8" hidden="false" customHeight="false" outlineLevel="0" collapsed="false">
      <c r="B335" s="184"/>
      <c r="D335" s="175" t="s">
        <v>139</v>
      </c>
      <c r="E335" s="185"/>
      <c r="F335" s="186" t="s">
        <v>158</v>
      </c>
      <c r="H335" s="187" t="n">
        <v>7.572</v>
      </c>
      <c r="I335" s="188"/>
      <c r="L335" s="184"/>
      <c r="M335" s="189"/>
      <c r="N335" s="190"/>
      <c r="O335" s="190"/>
      <c r="P335" s="190"/>
      <c r="Q335" s="190"/>
      <c r="R335" s="190"/>
      <c r="S335" s="190"/>
      <c r="T335" s="191"/>
      <c r="AT335" s="185" t="s">
        <v>139</v>
      </c>
      <c r="AU335" s="185" t="s">
        <v>81</v>
      </c>
      <c r="AV335" s="183" t="s">
        <v>137</v>
      </c>
      <c r="AW335" s="183" t="s">
        <v>31</v>
      </c>
      <c r="AX335" s="183" t="s">
        <v>79</v>
      </c>
      <c r="AY335" s="185" t="s">
        <v>129</v>
      </c>
    </row>
    <row r="336" s="27" customFormat="true" ht="16.5" hidden="false" customHeight="true" outlineLevel="0" collapsed="false">
      <c r="A336" s="22"/>
      <c r="B336" s="159"/>
      <c r="C336" s="160" t="s">
        <v>688</v>
      </c>
      <c r="D336" s="160" t="s">
        <v>132</v>
      </c>
      <c r="E336" s="161" t="s">
        <v>689</v>
      </c>
      <c r="F336" s="162" t="s">
        <v>690</v>
      </c>
      <c r="G336" s="163" t="s">
        <v>143</v>
      </c>
      <c r="H336" s="164" t="n">
        <v>18</v>
      </c>
      <c r="I336" s="165"/>
      <c r="J336" s="166" t="n">
        <f aca="false">ROUND(I336*H336,2)</f>
        <v>0</v>
      </c>
      <c r="K336" s="162"/>
      <c r="L336" s="23"/>
      <c r="M336" s="167"/>
      <c r="N336" s="168" t="s">
        <v>39</v>
      </c>
      <c r="O336" s="60"/>
      <c r="P336" s="169" t="n">
        <f aca="false">O336*H336</f>
        <v>0</v>
      </c>
      <c r="Q336" s="169" t="n">
        <v>3E-005</v>
      </c>
      <c r="R336" s="169" t="n">
        <f aca="false">Q336*H336</f>
        <v>0.00054</v>
      </c>
      <c r="S336" s="169" t="n">
        <v>0</v>
      </c>
      <c r="T336" s="170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1" t="s">
        <v>213</v>
      </c>
      <c r="AT336" s="171" t="s">
        <v>132</v>
      </c>
      <c r="AU336" s="171" t="s">
        <v>81</v>
      </c>
      <c r="AY336" s="3" t="s">
        <v>129</v>
      </c>
      <c r="BE336" s="172" t="n">
        <f aca="false">IF(N336="základní",J336,0)</f>
        <v>0</v>
      </c>
      <c r="BF336" s="172" t="n">
        <f aca="false">IF(N336="snížená",J336,0)</f>
        <v>0</v>
      </c>
      <c r="BG336" s="172" t="n">
        <f aca="false">IF(N336="zákl. přenesená",J336,0)</f>
        <v>0</v>
      </c>
      <c r="BH336" s="172" t="n">
        <f aca="false">IF(N336="sníž. přenesená",J336,0)</f>
        <v>0</v>
      </c>
      <c r="BI336" s="172" t="n">
        <f aca="false">IF(N336="nulová",J336,0)</f>
        <v>0</v>
      </c>
      <c r="BJ336" s="3" t="s">
        <v>79</v>
      </c>
      <c r="BK336" s="172" t="n">
        <f aca="false">ROUND(I336*H336,2)</f>
        <v>0</v>
      </c>
      <c r="BL336" s="3" t="s">
        <v>213</v>
      </c>
      <c r="BM336" s="171" t="s">
        <v>691</v>
      </c>
    </row>
    <row r="337" s="173" customFormat="true" ht="12.8" hidden="false" customHeight="false" outlineLevel="0" collapsed="false">
      <c r="B337" s="174"/>
      <c r="D337" s="175" t="s">
        <v>139</v>
      </c>
      <c r="E337" s="176"/>
      <c r="F337" s="177" t="s">
        <v>222</v>
      </c>
      <c r="H337" s="178" t="n">
        <v>18</v>
      </c>
      <c r="I337" s="179"/>
      <c r="L337" s="174"/>
      <c r="M337" s="180"/>
      <c r="N337" s="181"/>
      <c r="O337" s="181"/>
      <c r="P337" s="181"/>
      <c r="Q337" s="181"/>
      <c r="R337" s="181"/>
      <c r="S337" s="181"/>
      <c r="T337" s="182"/>
      <c r="AT337" s="176" t="s">
        <v>139</v>
      </c>
      <c r="AU337" s="176" t="s">
        <v>81</v>
      </c>
      <c r="AV337" s="173" t="s">
        <v>81</v>
      </c>
      <c r="AW337" s="173" t="s">
        <v>31</v>
      </c>
      <c r="AX337" s="173" t="s">
        <v>79</v>
      </c>
      <c r="AY337" s="176" t="s">
        <v>129</v>
      </c>
    </row>
    <row r="338" s="27" customFormat="true" ht="21.75" hidden="false" customHeight="true" outlineLevel="0" collapsed="false">
      <c r="A338" s="22"/>
      <c r="B338" s="159"/>
      <c r="C338" s="160" t="s">
        <v>692</v>
      </c>
      <c r="D338" s="160" t="s">
        <v>132</v>
      </c>
      <c r="E338" s="161" t="s">
        <v>693</v>
      </c>
      <c r="F338" s="162" t="s">
        <v>694</v>
      </c>
      <c r="G338" s="163" t="s">
        <v>135</v>
      </c>
      <c r="H338" s="164" t="n">
        <v>5.8</v>
      </c>
      <c r="I338" s="165"/>
      <c r="J338" s="166" t="n">
        <f aca="false">ROUND(I338*H338,2)</f>
        <v>0</v>
      </c>
      <c r="K338" s="162" t="s">
        <v>136</v>
      </c>
      <c r="L338" s="23"/>
      <c r="M338" s="167"/>
      <c r="N338" s="168" t="s">
        <v>39</v>
      </c>
      <c r="O338" s="60"/>
      <c r="P338" s="169" t="n">
        <f aca="false">O338*H338</f>
        <v>0</v>
      </c>
      <c r="Q338" s="169" t="n">
        <v>0</v>
      </c>
      <c r="R338" s="169" t="n">
        <f aca="false">Q338*H338</f>
        <v>0</v>
      </c>
      <c r="S338" s="169" t="n">
        <v>0</v>
      </c>
      <c r="T338" s="170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1" t="s">
        <v>213</v>
      </c>
      <c r="AT338" s="171" t="s">
        <v>132</v>
      </c>
      <c r="AU338" s="171" t="s">
        <v>81</v>
      </c>
      <c r="AY338" s="3" t="s">
        <v>129</v>
      </c>
      <c r="BE338" s="172" t="n">
        <f aca="false">IF(N338="základní",J338,0)</f>
        <v>0</v>
      </c>
      <c r="BF338" s="172" t="n">
        <f aca="false">IF(N338="snížená",J338,0)</f>
        <v>0</v>
      </c>
      <c r="BG338" s="172" t="n">
        <f aca="false">IF(N338="zákl. přenesená",J338,0)</f>
        <v>0</v>
      </c>
      <c r="BH338" s="172" t="n">
        <f aca="false">IF(N338="sníž. přenesená",J338,0)</f>
        <v>0</v>
      </c>
      <c r="BI338" s="172" t="n">
        <f aca="false">IF(N338="nulová",J338,0)</f>
        <v>0</v>
      </c>
      <c r="BJ338" s="3" t="s">
        <v>79</v>
      </c>
      <c r="BK338" s="172" t="n">
        <f aca="false">ROUND(I338*H338,2)</f>
        <v>0</v>
      </c>
      <c r="BL338" s="3" t="s">
        <v>213</v>
      </c>
      <c r="BM338" s="171" t="s">
        <v>695</v>
      </c>
    </row>
    <row r="339" s="27" customFormat="true" ht="16.5" hidden="false" customHeight="true" outlineLevel="0" collapsed="false">
      <c r="A339" s="22"/>
      <c r="B339" s="159"/>
      <c r="C339" s="160" t="s">
        <v>696</v>
      </c>
      <c r="D339" s="160" t="s">
        <v>132</v>
      </c>
      <c r="E339" s="161" t="s">
        <v>697</v>
      </c>
      <c r="F339" s="162" t="s">
        <v>698</v>
      </c>
      <c r="G339" s="163" t="s">
        <v>192</v>
      </c>
      <c r="H339" s="164" t="n">
        <v>2</v>
      </c>
      <c r="I339" s="165"/>
      <c r="J339" s="166" t="n">
        <f aca="false">ROUND(I339*H339,2)</f>
        <v>0</v>
      </c>
      <c r="K339" s="162"/>
      <c r="L339" s="23"/>
      <c r="M339" s="167"/>
      <c r="N339" s="168" t="s">
        <v>39</v>
      </c>
      <c r="O339" s="60"/>
      <c r="P339" s="169" t="n">
        <f aca="false">O339*H339</f>
        <v>0</v>
      </c>
      <c r="Q339" s="169" t="n">
        <v>3E-005</v>
      </c>
      <c r="R339" s="169" t="n">
        <f aca="false">Q339*H339</f>
        <v>6E-005</v>
      </c>
      <c r="S339" s="169" t="n">
        <v>0</v>
      </c>
      <c r="T339" s="170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1" t="s">
        <v>213</v>
      </c>
      <c r="AT339" s="171" t="s">
        <v>132</v>
      </c>
      <c r="AU339" s="171" t="s">
        <v>81</v>
      </c>
      <c r="AY339" s="3" t="s">
        <v>129</v>
      </c>
      <c r="BE339" s="172" t="n">
        <f aca="false">IF(N339="základní",J339,0)</f>
        <v>0</v>
      </c>
      <c r="BF339" s="172" t="n">
        <f aca="false">IF(N339="snížená",J339,0)</f>
        <v>0</v>
      </c>
      <c r="BG339" s="172" t="n">
        <f aca="false">IF(N339="zákl. přenesená",J339,0)</f>
        <v>0</v>
      </c>
      <c r="BH339" s="172" t="n">
        <f aca="false">IF(N339="sníž. přenesená",J339,0)</f>
        <v>0</v>
      </c>
      <c r="BI339" s="172" t="n">
        <f aca="false">IF(N339="nulová",J339,0)</f>
        <v>0</v>
      </c>
      <c r="BJ339" s="3" t="s">
        <v>79</v>
      </c>
      <c r="BK339" s="172" t="n">
        <f aca="false">ROUND(I339*H339,2)</f>
        <v>0</v>
      </c>
      <c r="BL339" s="3" t="s">
        <v>213</v>
      </c>
      <c r="BM339" s="171" t="s">
        <v>699</v>
      </c>
    </row>
    <row r="340" s="173" customFormat="true" ht="12.8" hidden="false" customHeight="false" outlineLevel="0" collapsed="false">
      <c r="B340" s="174"/>
      <c r="D340" s="175" t="s">
        <v>139</v>
      </c>
      <c r="E340" s="176"/>
      <c r="F340" s="177" t="s">
        <v>81</v>
      </c>
      <c r="H340" s="178" t="n">
        <v>2</v>
      </c>
      <c r="I340" s="179"/>
      <c r="L340" s="174"/>
      <c r="M340" s="180"/>
      <c r="N340" s="181"/>
      <c r="O340" s="181"/>
      <c r="P340" s="181"/>
      <c r="Q340" s="181"/>
      <c r="R340" s="181"/>
      <c r="S340" s="181"/>
      <c r="T340" s="182"/>
      <c r="AT340" s="176" t="s">
        <v>139</v>
      </c>
      <c r="AU340" s="176" t="s">
        <v>81</v>
      </c>
      <c r="AV340" s="173" t="s">
        <v>81</v>
      </c>
      <c r="AW340" s="173" t="s">
        <v>31</v>
      </c>
      <c r="AX340" s="173" t="s">
        <v>79</v>
      </c>
      <c r="AY340" s="176" t="s">
        <v>129</v>
      </c>
    </row>
    <row r="341" s="27" customFormat="true" ht="24.15" hidden="false" customHeight="true" outlineLevel="0" collapsed="false">
      <c r="A341" s="22"/>
      <c r="B341" s="159"/>
      <c r="C341" s="160" t="s">
        <v>700</v>
      </c>
      <c r="D341" s="160" t="s">
        <v>132</v>
      </c>
      <c r="E341" s="161" t="s">
        <v>701</v>
      </c>
      <c r="F341" s="162" t="s">
        <v>702</v>
      </c>
      <c r="G341" s="163" t="s">
        <v>342</v>
      </c>
      <c r="H341" s="202"/>
      <c r="I341" s="165"/>
      <c r="J341" s="166" t="n">
        <f aca="false">ROUND(I341*H341,2)</f>
        <v>0</v>
      </c>
      <c r="K341" s="162" t="s">
        <v>136</v>
      </c>
      <c r="L341" s="23"/>
      <c r="M341" s="167"/>
      <c r="N341" s="168" t="s">
        <v>39</v>
      </c>
      <c r="O341" s="60"/>
      <c r="P341" s="169" t="n">
        <f aca="false">O341*H341</f>
        <v>0</v>
      </c>
      <c r="Q341" s="169" t="n">
        <v>0</v>
      </c>
      <c r="R341" s="169" t="n">
        <f aca="false">Q341*H341</f>
        <v>0</v>
      </c>
      <c r="S341" s="169" t="n">
        <v>0</v>
      </c>
      <c r="T341" s="170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1" t="s">
        <v>213</v>
      </c>
      <c r="AT341" s="171" t="s">
        <v>132</v>
      </c>
      <c r="AU341" s="171" t="s">
        <v>81</v>
      </c>
      <c r="AY341" s="3" t="s">
        <v>129</v>
      </c>
      <c r="BE341" s="172" t="n">
        <f aca="false">IF(N341="základní",J341,0)</f>
        <v>0</v>
      </c>
      <c r="BF341" s="172" t="n">
        <f aca="false">IF(N341="snížená",J341,0)</f>
        <v>0</v>
      </c>
      <c r="BG341" s="172" t="n">
        <f aca="false">IF(N341="zákl. přenesená",J341,0)</f>
        <v>0</v>
      </c>
      <c r="BH341" s="172" t="n">
        <f aca="false">IF(N341="sníž. přenesená",J341,0)</f>
        <v>0</v>
      </c>
      <c r="BI341" s="172" t="n">
        <f aca="false">IF(N341="nulová",J341,0)</f>
        <v>0</v>
      </c>
      <c r="BJ341" s="3" t="s">
        <v>79</v>
      </c>
      <c r="BK341" s="172" t="n">
        <f aca="false">ROUND(I341*H341,2)</f>
        <v>0</v>
      </c>
      <c r="BL341" s="3" t="s">
        <v>213</v>
      </c>
      <c r="BM341" s="171" t="s">
        <v>703</v>
      </c>
    </row>
    <row r="342" s="145" customFormat="true" ht="22.8" hidden="false" customHeight="true" outlineLevel="0" collapsed="false">
      <c r="B342" s="146"/>
      <c r="D342" s="147" t="s">
        <v>73</v>
      </c>
      <c r="E342" s="157" t="s">
        <v>704</v>
      </c>
      <c r="F342" s="157" t="s">
        <v>705</v>
      </c>
      <c r="I342" s="149"/>
      <c r="J342" s="158" t="n">
        <f aca="false">BK342</f>
        <v>0</v>
      </c>
      <c r="L342" s="146"/>
      <c r="M342" s="151"/>
      <c r="N342" s="152"/>
      <c r="O342" s="152"/>
      <c r="P342" s="153" t="n">
        <f aca="false">SUM(P343:P362)</f>
        <v>0</v>
      </c>
      <c r="Q342" s="152"/>
      <c r="R342" s="153" t="n">
        <f aca="false">SUM(R343:R362)</f>
        <v>0.9640052</v>
      </c>
      <c r="S342" s="152"/>
      <c r="T342" s="154" t="n">
        <f aca="false">SUM(T343:T362)</f>
        <v>0</v>
      </c>
      <c r="AR342" s="147" t="s">
        <v>81</v>
      </c>
      <c r="AT342" s="155" t="s">
        <v>73</v>
      </c>
      <c r="AU342" s="155" t="s">
        <v>79</v>
      </c>
      <c r="AY342" s="147" t="s">
        <v>129</v>
      </c>
      <c r="BK342" s="156" t="n">
        <f aca="false">SUM(BK343:BK362)</f>
        <v>0</v>
      </c>
    </row>
    <row r="343" s="27" customFormat="true" ht="16.5" hidden="false" customHeight="true" outlineLevel="0" collapsed="false">
      <c r="A343" s="22"/>
      <c r="B343" s="159"/>
      <c r="C343" s="160" t="s">
        <v>706</v>
      </c>
      <c r="D343" s="160" t="s">
        <v>132</v>
      </c>
      <c r="E343" s="161" t="s">
        <v>707</v>
      </c>
      <c r="F343" s="162" t="s">
        <v>708</v>
      </c>
      <c r="G343" s="163" t="s">
        <v>135</v>
      </c>
      <c r="H343" s="164" t="n">
        <v>30.749</v>
      </c>
      <c r="I343" s="165"/>
      <c r="J343" s="166" t="n">
        <f aca="false">ROUND(I343*H343,2)</f>
        <v>0</v>
      </c>
      <c r="K343" s="162" t="s">
        <v>136</v>
      </c>
      <c r="L343" s="23"/>
      <c r="M343" s="167"/>
      <c r="N343" s="168" t="s">
        <v>39</v>
      </c>
      <c r="O343" s="60"/>
      <c r="P343" s="169" t="n">
        <f aca="false">O343*H343</f>
        <v>0</v>
      </c>
      <c r="Q343" s="169" t="n">
        <v>0.0003</v>
      </c>
      <c r="R343" s="169" t="n">
        <f aca="false">Q343*H343</f>
        <v>0.0092247</v>
      </c>
      <c r="S343" s="169" t="n">
        <v>0</v>
      </c>
      <c r="T343" s="170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1" t="s">
        <v>213</v>
      </c>
      <c r="AT343" s="171" t="s">
        <v>132</v>
      </c>
      <c r="AU343" s="171" t="s">
        <v>81</v>
      </c>
      <c r="AY343" s="3" t="s">
        <v>129</v>
      </c>
      <c r="BE343" s="172" t="n">
        <f aca="false">IF(N343="základní",J343,0)</f>
        <v>0</v>
      </c>
      <c r="BF343" s="172" t="n">
        <f aca="false">IF(N343="snížená",J343,0)</f>
        <v>0</v>
      </c>
      <c r="BG343" s="172" t="n">
        <f aca="false">IF(N343="zákl. přenesená",J343,0)</f>
        <v>0</v>
      </c>
      <c r="BH343" s="172" t="n">
        <f aca="false">IF(N343="sníž. přenesená",J343,0)</f>
        <v>0</v>
      </c>
      <c r="BI343" s="172" t="n">
        <f aca="false">IF(N343="nulová",J343,0)</f>
        <v>0</v>
      </c>
      <c r="BJ343" s="3" t="s">
        <v>79</v>
      </c>
      <c r="BK343" s="172" t="n">
        <f aca="false">ROUND(I343*H343,2)</f>
        <v>0</v>
      </c>
      <c r="BL343" s="3" t="s">
        <v>213</v>
      </c>
      <c r="BM343" s="171" t="s">
        <v>709</v>
      </c>
    </row>
    <row r="344" s="173" customFormat="true" ht="12.8" hidden="false" customHeight="false" outlineLevel="0" collapsed="false">
      <c r="B344" s="174"/>
      <c r="D344" s="175" t="s">
        <v>139</v>
      </c>
      <c r="E344" s="176"/>
      <c r="F344" s="177" t="s">
        <v>155</v>
      </c>
      <c r="H344" s="178" t="n">
        <v>8.519</v>
      </c>
      <c r="I344" s="179"/>
      <c r="L344" s="174"/>
      <c r="M344" s="180"/>
      <c r="N344" s="181"/>
      <c r="O344" s="181"/>
      <c r="P344" s="181"/>
      <c r="Q344" s="181"/>
      <c r="R344" s="181"/>
      <c r="S344" s="181"/>
      <c r="T344" s="182"/>
      <c r="AT344" s="176" t="s">
        <v>139</v>
      </c>
      <c r="AU344" s="176" t="s">
        <v>81</v>
      </c>
      <c r="AV344" s="173" t="s">
        <v>81</v>
      </c>
      <c r="AW344" s="173" t="s">
        <v>31</v>
      </c>
      <c r="AX344" s="173" t="s">
        <v>74</v>
      </c>
      <c r="AY344" s="176" t="s">
        <v>129</v>
      </c>
    </row>
    <row r="345" s="173" customFormat="true" ht="12.8" hidden="false" customHeight="false" outlineLevel="0" collapsed="false">
      <c r="B345" s="174"/>
      <c r="D345" s="175" t="s">
        <v>139</v>
      </c>
      <c r="E345" s="176"/>
      <c r="F345" s="177" t="s">
        <v>710</v>
      </c>
      <c r="H345" s="178" t="n">
        <v>13.75</v>
      </c>
      <c r="I345" s="179"/>
      <c r="L345" s="174"/>
      <c r="M345" s="180"/>
      <c r="N345" s="181"/>
      <c r="O345" s="181"/>
      <c r="P345" s="181"/>
      <c r="Q345" s="181"/>
      <c r="R345" s="181"/>
      <c r="S345" s="181"/>
      <c r="T345" s="182"/>
      <c r="AT345" s="176" t="s">
        <v>139</v>
      </c>
      <c r="AU345" s="176" t="s">
        <v>81</v>
      </c>
      <c r="AV345" s="173" t="s">
        <v>81</v>
      </c>
      <c r="AW345" s="173" t="s">
        <v>31</v>
      </c>
      <c r="AX345" s="173" t="s">
        <v>74</v>
      </c>
      <c r="AY345" s="176" t="s">
        <v>129</v>
      </c>
    </row>
    <row r="346" s="173" customFormat="true" ht="12.8" hidden="false" customHeight="false" outlineLevel="0" collapsed="false">
      <c r="B346" s="174"/>
      <c r="D346" s="175" t="s">
        <v>139</v>
      </c>
      <c r="E346" s="176"/>
      <c r="F346" s="177" t="s">
        <v>711</v>
      </c>
      <c r="H346" s="178" t="n">
        <v>8.48</v>
      </c>
      <c r="I346" s="179"/>
      <c r="L346" s="174"/>
      <c r="M346" s="180"/>
      <c r="N346" s="181"/>
      <c r="O346" s="181"/>
      <c r="P346" s="181"/>
      <c r="Q346" s="181"/>
      <c r="R346" s="181"/>
      <c r="S346" s="181"/>
      <c r="T346" s="182"/>
      <c r="AT346" s="176" t="s">
        <v>139</v>
      </c>
      <c r="AU346" s="176" t="s">
        <v>81</v>
      </c>
      <c r="AV346" s="173" t="s">
        <v>81</v>
      </c>
      <c r="AW346" s="173" t="s">
        <v>31</v>
      </c>
      <c r="AX346" s="173" t="s">
        <v>74</v>
      </c>
      <c r="AY346" s="176" t="s">
        <v>129</v>
      </c>
    </row>
    <row r="347" s="183" customFormat="true" ht="12.8" hidden="false" customHeight="false" outlineLevel="0" collapsed="false">
      <c r="B347" s="184"/>
      <c r="D347" s="175" t="s">
        <v>139</v>
      </c>
      <c r="E347" s="185"/>
      <c r="F347" s="186" t="s">
        <v>158</v>
      </c>
      <c r="H347" s="187" t="n">
        <v>30.749</v>
      </c>
      <c r="I347" s="188"/>
      <c r="L347" s="184"/>
      <c r="M347" s="189"/>
      <c r="N347" s="190"/>
      <c r="O347" s="190"/>
      <c r="P347" s="190"/>
      <c r="Q347" s="190"/>
      <c r="R347" s="190"/>
      <c r="S347" s="190"/>
      <c r="T347" s="191"/>
      <c r="AT347" s="185" t="s">
        <v>139</v>
      </c>
      <c r="AU347" s="185" t="s">
        <v>81</v>
      </c>
      <c r="AV347" s="183" t="s">
        <v>137</v>
      </c>
      <c r="AW347" s="183" t="s">
        <v>31</v>
      </c>
      <c r="AX347" s="183" t="s">
        <v>79</v>
      </c>
      <c r="AY347" s="185" t="s">
        <v>129</v>
      </c>
    </row>
    <row r="348" s="27" customFormat="true" ht="24.15" hidden="false" customHeight="true" outlineLevel="0" collapsed="false">
      <c r="A348" s="22"/>
      <c r="B348" s="159"/>
      <c r="C348" s="160" t="s">
        <v>712</v>
      </c>
      <c r="D348" s="160" t="s">
        <v>132</v>
      </c>
      <c r="E348" s="161" t="s">
        <v>713</v>
      </c>
      <c r="F348" s="162" t="s">
        <v>714</v>
      </c>
      <c r="G348" s="163" t="s">
        <v>135</v>
      </c>
      <c r="H348" s="164" t="n">
        <v>1.2</v>
      </c>
      <c r="I348" s="165"/>
      <c r="J348" s="166" t="n">
        <f aca="false">ROUND(I348*H348,2)</f>
        <v>0</v>
      </c>
      <c r="K348" s="162" t="s">
        <v>136</v>
      </c>
      <c r="L348" s="23"/>
      <c r="M348" s="167"/>
      <c r="N348" s="168" t="s">
        <v>39</v>
      </c>
      <c r="O348" s="60"/>
      <c r="P348" s="169" t="n">
        <f aca="false">O348*H348</f>
        <v>0</v>
      </c>
      <c r="Q348" s="169" t="n">
        <v>0.0015</v>
      </c>
      <c r="R348" s="169" t="n">
        <f aca="false">Q348*H348</f>
        <v>0.0018</v>
      </c>
      <c r="S348" s="169" t="n">
        <v>0</v>
      </c>
      <c r="T348" s="170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1" t="s">
        <v>213</v>
      </c>
      <c r="AT348" s="171" t="s">
        <v>132</v>
      </c>
      <c r="AU348" s="171" t="s">
        <v>81</v>
      </c>
      <c r="AY348" s="3" t="s">
        <v>129</v>
      </c>
      <c r="BE348" s="172" t="n">
        <f aca="false">IF(N348="základní",J348,0)</f>
        <v>0</v>
      </c>
      <c r="BF348" s="172" t="n">
        <f aca="false">IF(N348="snížená",J348,0)</f>
        <v>0</v>
      </c>
      <c r="BG348" s="172" t="n">
        <f aca="false">IF(N348="zákl. přenesená",J348,0)</f>
        <v>0</v>
      </c>
      <c r="BH348" s="172" t="n">
        <f aca="false">IF(N348="sníž. přenesená",J348,0)</f>
        <v>0</v>
      </c>
      <c r="BI348" s="172" t="n">
        <f aca="false">IF(N348="nulová",J348,0)</f>
        <v>0</v>
      </c>
      <c r="BJ348" s="3" t="s">
        <v>79</v>
      </c>
      <c r="BK348" s="172" t="n">
        <f aca="false">ROUND(I348*H348,2)</f>
        <v>0</v>
      </c>
      <c r="BL348" s="3" t="s">
        <v>213</v>
      </c>
      <c r="BM348" s="171" t="s">
        <v>715</v>
      </c>
    </row>
    <row r="349" s="173" customFormat="true" ht="12.8" hidden="false" customHeight="false" outlineLevel="0" collapsed="false">
      <c r="B349" s="174"/>
      <c r="D349" s="175" t="s">
        <v>139</v>
      </c>
      <c r="E349" s="176"/>
      <c r="F349" s="177" t="s">
        <v>716</v>
      </c>
      <c r="H349" s="178" t="n">
        <v>1.2</v>
      </c>
      <c r="I349" s="179"/>
      <c r="L349" s="174"/>
      <c r="M349" s="180"/>
      <c r="N349" s="181"/>
      <c r="O349" s="181"/>
      <c r="P349" s="181"/>
      <c r="Q349" s="181"/>
      <c r="R349" s="181"/>
      <c r="S349" s="181"/>
      <c r="T349" s="182"/>
      <c r="AT349" s="176" t="s">
        <v>139</v>
      </c>
      <c r="AU349" s="176" t="s">
        <v>81</v>
      </c>
      <c r="AV349" s="173" t="s">
        <v>81</v>
      </c>
      <c r="AW349" s="173" t="s">
        <v>31</v>
      </c>
      <c r="AX349" s="173" t="s">
        <v>79</v>
      </c>
      <c r="AY349" s="176" t="s">
        <v>129</v>
      </c>
    </row>
    <row r="350" s="27" customFormat="true" ht="33" hidden="false" customHeight="true" outlineLevel="0" collapsed="false">
      <c r="A350" s="22"/>
      <c r="B350" s="159"/>
      <c r="C350" s="160" t="s">
        <v>717</v>
      </c>
      <c r="D350" s="160" t="s">
        <v>132</v>
      </c>
      <c r="E350" s="161" t="s">
        <v>718</v>
      </c>
      <c r="F350" s="162" t="s">
        <v>719</v>
      </c>
      <c r="G350" s="163" t="s">
        <v>135</v>
      </c>
      <c r="H350" s="164" t="n">
        <v>30.75</v>
      </c>
      <c r="I350" s="165"/>
      <c r="J350" s="166" t="n">
        <f aca="false">ROUND(I350*H350,2)</f>
        <v>0</v>
      </c>
      <c r="K350" s="162" t="s">
        <v>136</v>
      </c>
      <c r="L350" s="23"/>
      <c r="M350" s="167"/>
      <c r="N350" s="168" t="s">
        <v>39</v>
      </c>
      <c r="O350" s="60"/>
      <c r="P350" s="169" t="n">
        <f aca="false">O350*H350</f>
        <v>0</v>
      </c>
      <c r="Q350" s="169" t="n">
        <v>0.00909</v>
      </c>
      <c r="R350" s="169" t="n">
        <f aca="false">Q350*H350</f>
        <v>0.2795175</v>
      </c>
      <c r="S350" s="169" t="n">
        <v>0</v>
      </c>
      <c r="T350" s="170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1" t="s">
        <v>213</v>
      </c>
      <c r="AT350" s="171" t="s">
        <v>132</v>
      </c>
      <c r="AU350" s="171" t="s">
        <v>81</v>
      </c>
      <c r="AY350" s="3" t="s">
        <v>129</v>
      </c>
      <c r="BE350" s="172" t="n">
        <f aca="false">IF(N350="základní",J350,0)</f>
        <v>0</v>
      </c>
      <c r="BF350" s="172" t="n">
        <f aca="false">IF(N350="snížená",J350,0)</f>
        <v>0</v>
      </c>
      <c r="BG350" s="172" t="n">
        <f aca="false">IF(N350="zákl. přenesená",J350,0)</f>
        <v>0</v>
      </c>
      <c r="BH350" s="172" t="n">
        <f aca="false">IF(N350="sníž. přenesená",J350,0)</f>
        <v>0</v>
      </c>
      <c r="BI350" s="172" t="n">
        <f aca="false">IF(N350="nulová",J350,0)</f>
        <v>0</v>
      </c>
      <c r="BJ350" s="3" t="s">
        <v>79</v>
      </c>
      <c r="BK350" s="172" t="n">
        <f aca="false">ROUND(I350*H350,2)</f>
        <v>0</v>
      </c>
      <c r="BL350" s="3" t="s">
        <v>213</v>
      </c>
      <c r="BM350" s="171" t="s">
        <v>720</v>
      </c>
    </row>
    <row r="351" s="173" customFormat="true" ht="12.8" hidden="false" customHeight="false" outlineLevel="0" collapsed="false">
      <c r="B351" s="174"/>
      <c r="D351" s="175" t="s">
        <v>139</v>
      </c>
      <c r="E351" s="176"/>
      <c r="F351" s="177" t="s">
        <v>172</v>
      </c>
      <c r="H351" s="178" t="n">
        <v>30.75</v>
      </c>
      <c r="I351" s="179"/>
      <c r="L351" s="174"/>
      <c r="M351" s="180"/>
      <c r="N351" s="181"/>
      <c r="O351" s="181"/>
      <c r="P351" s="181"/>
      <c r="Q351" s="181"/>
      <c r="R351" s="181"/>
      <c r="S351" s="181"/>
      <c r="T351" s="182"/>
      <c r="AT351" s="176" t="s">
        <v>139</v>
      </c>
      <c r="AU351" s="176" t="s">
        <v>81</v>
      </c>
      <c r="AV351" s="173" t="s">
        <v>81</v>
      </c>
      <c r="AW351" s="173" t="s">
        <v>31</v>
      </c>
      <c r="AX351" s="173" t="s">
        <v>79</v>
      </c>
      <c r="AY351" s="176" t="s">
        <v>129</v>
      </c>
    </row>
    <row r="352" s="27" customFormat="true" ht="33" hidden="false" customHeight="true" outlineLevel="0" collapsed="false">
      <c r="A352" s="22"/>
      <c r="B352" s="159"/>
      <c r="C352" s="192" t="s">
        <v>721</v>
      </c>
      <c r="D352" s="192" t="s">
        <v>194</v>
      </c>
      <c r="E352" s="193" t="s">
        <v>722</v>
      </c>
      <c r="F352" s="194" t="s">
        <v>723</v>
      </c>
      <c r="G352" s="195" t="s">
        <v>135</v>
      </c>
      <c r="H352" s="196" t="n">
        <v>35.363</v>
      </c>
      <c r="I352" s="197"/>
      <c r="J352" s="198" t="n">
        <f aca="false">ROUND(I352*H352,2)</f>
        <v>0</v>
      </c>
      <c r="K352" s="162" t="s">
        <v>136</v>
      </c>
      <c r="L352" s="199"/>
      <c r="M352" s="200"/>
      <c r="N352" s="201" t="s">
        <v>39</v>
      </c>
      <c r="O352" s="60"/>
      <c r="P352" s="169" t="n">
        <f aca="false">O352*H352</f>
        <v>0</v>
      </c>
      <c r="Q352" s="169" t="n">
        <v>0.019</v>
      </c>
      <c r="R352" s="169" t="n">
        <f aca="false">Q352*H352</f>
        <v>0.671897</v>
      </c>
      <c r="S352" s="169" t="n">
        <v>0</v>
      </c>
      <c r="T352" s="170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1" t="s">
        <v>278</v>
      </c>
      <c r="AT352" s="171" t="s">
        <v>194</v>
      </c>
      <c r="AU352" s="171" t="s">
        <v>81</v>
      </c>
      <c r="AY352" s="3" t="s">
        <v>129</v>
      </c>
      <c r="BE352" s="172" t="n">
        <f aca="false">IF(N352="základní",J352,0)</f>
        <v>0</v>
      </c>
      <c r="BF352" s="172" t="n">
        <f aca="false">IF(N352="snížená",J352,0)</f>
        <v>0</v>
      </c>
      <c r="BG352" s="172" t="n">
        <f aca="false">IF(N352="zákl. přenesená",J352,0)</f>
        <v>0</v>
      </c>
      <c r="BH352" s="172" t="n">
        <f aca="false">IF(N352="sníž. přenesená",J352,0)</f>
        <v>0</v>
      </c>
      <c r="BI352" s="172" t="n">
        <f aca="false">IF(N352="nulová",J352,0)</f>
        <v>0</v>
      </c>
      <c r="BJ352" s="3" t="s">
        <v>79</v>
      </c>
      <c r="BK352" s="172" t="n">
        <f aca="false">ROUND(I352*H352,2)</f>
        <v>0</v>
      </c>
      <c r="BL352" s="3" t="s">
        <v>213</v>
      </c>
      <c r="BM352" s="171" t="s">
        <v>724</v>
      </c>
    </row>
    <row r="353" s="173" customFormat="true" ht="12.8" hidden="false" customHeight="false" outlineLevel="0" collapsed="false">
      <c r="B353" s="174"/>
      <c r="D353" s="175" t="s">
        <v>139</v>
      </c>
      <c r="F353" s="177" t="s">
        <v>725</v>
      </c>
      <c r="H353" s="178" t="n">
        <v>35.363</v>
      </c>
      <c r="I353" s="179"/>
      <c r="L353" s="174"/>
      <c r="M353" s="180"/>
      <c r="N353" s="181"/>
      <c r="O353" s="181"/>
      <c r="P353" s="181"/>
      <c r="Q353" s="181"/>
      <c r="R353" s="181"/>
      <c r="S353" s="181"/>
      <c r="T353" s="182"/>
      <c r="AT353" s="176" t="s">
        <v>139</v>
      </c>
      <c r="AU353" s="176" t="s">
        <v>81</v>
      </c>
      <c r="AV353" s="173" t="s">
        <v>81</v>
      </c>
      <c r="AW353" s="173" t="s">
        <v>2</v>
      </c>
      <c r="AX353" s="173" t="s">
        <v>79</v>
      </c>
      <c r="AY353" s="176" t="s">
        <v>129</v>
      </c>
    </row>
    <row r="354" s="27" customFormat="true" ht="24.15" hidden="false" customHeight="true" outlineLevel="0" collapsed="false">
      <c r="A354" s="22"/>
      <c r="B354" s="159"/>
      <c r="C354" s="160" t="s">
        <v>726</v>
      </c>
      <c r="D354" s="160" t="s">
        <v>132</v>
      </c>
      <c r="E354" s="161" t="s">
        <v>727</v>
      </c>
      <c r="F354" s="162" t="s">
        <v>728</v>
      </c>
      <c r="G354" s="163" t="s">
        <v>135</v>
      </c>
      <c r="H354" s="164" t="n">
        <v>30.75</v>
      </c>
      <c r="I354" s="165"/>
      <c r="J354" s="166" t="n">
        <f aca="false">ROUND(I354*H354,2)</f>
        <v>0</v>
      </c>
      <c r="K354" s="162" t="s">
        <v>136</v>
      </c>
      <c r="L354" s="23"/>
      <c r="M354" s="167"/>
      <c r="N354" s="168" t="s">
        <v>39</v>
      </c>
      <c r="O354" s="60"/>
      <c r="P354" s="169" t="n">
        <f aca="false">O354*H354</f>
        <v>0</v>
      </c>
      <c r="Q354" s="169" t="n">
        <v>0</v>
      </c>
      <c r="R354" s="169" t="n">
        <f aca="false">Q354*H354</f>
        <v>0</v>
      </c>
      <c r="S354" s="169" t="n">
        <v>0</v>
      </c>
      <c r="T354" s="170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1" t="s">
        <v>213</v>
      </c>
      <c r="AT354" s="171" t="s">
        <v>132</v>
      </c>
      <c r="AU354" s="171" t="s">
        <v>81</v>
      </c>
      <c r="AY354" s="3" t="s">
        <v>129</v>
      </c>
      <c r="BE354" s="172" t="n">
        <f aca="false">IF(N354="základní",J354,0)</f>
        <v>0</v>
      </c>
      <c r="BF354" s="172" t="n">
        <f aca="false">IF(N354="snížená",J354,0)</f>
        <v>0</v>
      </c>
      <c r="BG354" s="172" t="n">
        <f aca="false">IF(N354="zákl. přenesená",J354,0)</f>
        <v>0</v>
      </c>
      <c r="BH354" s="172" t="n">
        <f aca="false">IF(N354="sníž. přenesená",J354,0)</f>
        <v>0</v>
      </c>
      <c r="BI354" s="172" t="n">
        <f aca="false">IF(N354="nulová",J354,0)</f>
        <v>0</v>
      </c>
      <c r="BJ354" s="3" t="s">
        <v>79</v>
      </c>
      <c r="BK354" s="172" t="n">
        <f aca="false">ROUND(I354*H354,2)</f>
        <v>0</v>
      </c>
      <c r="BL354" s="3" t="s">
        <v>213</v>
      </c>
      <c r="BM354" s="171" t="s">
        <v>729</v>
      </c>
    </row>
    <row r="355" s="27" customFormat="true" ht="24.15" hidden="false" customHeight="true" outlineLevel="0" collapsed="false">
      <c r="A355" s="22"/>
      <c r="B355" s="159"/>
      <c r="C355" s="160" t="s">
        <v>730</v>
      </c>
      <c r="D355" s="160" t="s">
        <v>132</v>
      </c>
      <c r="E355" s="161" t="s">
        <v>731</v>
      </c>
      <c r="F355" s="162" t="s">
        <v>732</v>
      </c>
      <c r="G355" s="163" t="s">
        <v>135</v>
      </c>
      <c r="H355" s="164" t="n">
        <v>30.75</v>
      </c>
      <c r="I355" s="165"/>
      <c r="J355" s="166" t="n">
        <f aca="false">ROUND(I355*H355,2)</f>
        <v>0</v>
      </c>
      <c r="K355" s="162" t="s">
        <v>136</v>
      </c>
      <c r="L355" s="23"/>
      <c r="M355" s="167"/>
      <c r="N355" s="168" t="s">
        <v>39</v>
      </c>
      <c r="O355" s="60"/>
      <c r="P355" s="169" t="n">
        <f aca="false">O355*H355</f>
        <v>0</v>
      </c>
      <c r="Q355" s="169" t="n">
        <v>0</v>
      </c>
      <c r="R355" s="169" t="n">
        <f aca="false">Q355*H355</f>
        <v>0</v>
      </c>
      <c r="S355" s="169" t="n">
        <v>0</v>
      </c>
      <c r="T355" s="170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1" t="s">
        <v>213</v>
      </c>
      <c r="AT355" s="171" t="s">
        <v>132</v>
      </c>
      <c r="AU355" s="171" t="s">
        <v>81</v>
      </c>
      <c r="AY355" s="3" t="s">
        <v>129</v>
      </c>
      <c r="BE355" s="172" t="n">
        <f aca="false">IF(N355="základní",J355,0)</f>
        <v>0</v>
      </c>
      <c r="BF355" s="172" t="n">
        <f aca="false">IF(N355="snížená",J355,0)</f>
        <v>0</v>
      </c>
      <c r="BG355" s="172" t="n">
        <f aca="false">IF(N355="zákl. přenesená",J355,0)</f>
        <v>0</v>
      </c>
      <c r="BH355" s="172" t="n">
        <f aca="false">IF(N355="sníž. přenesená",J355,0)</f>
        <v>0</v>
      </c>
      <c r="BI355" s="172" t="n">
        <f aca="false">IF(N355="nulová",J355,0)</f>
        <v>0</v>
      </c>
      <c r="BJ355" s="3" t="s">
        <v>79</v>
      </c>
      <c r="BK355" s="172" t="n">
        <f aca="false">ROUND(I355*H355,2)</f>
        <v>0</v>
      </c>
      <c r="BL355" s="3" t="s">
        <v>213</v>
      </c>
      <c r="BM355" s="171" t="s">
        <v>733</v>
      </c>
    </row>
    <row r="356" s="27" customFormat="true" ht="16.5" hidden="false" customHeight="true" outlineLevel="0" collapsed="false">
      <c r="A356" s="22"/>
      <c r="B356" s="159"/>
      <c r="C356" s="160" t="s">
        <v>734</v>
      </c>
      <c r="D356" s="160" t="s">
        <v>132</v>
      </c>
      <c r="E356" s="161" t="s">
        <v>735</v>
      </c>
      <c r="F356" s="162" t="s">
        <v>736</v>
      </c>
      <c r="G356" s="163" t="s">
        <v>143</v>
      </c>
      <c r="H356" s="164" t="n">
        <v>52.2</v>
      </c>
      <c r="I356" s="165"/>
      <c r="J356" s="166" t="n">
        <f aca="false">ROUND(I356*H356,2)</f>
        <v>0</v>
      </c>
      <c r="K356" s="162" t="s">
        <v>136</v>
      </c>
      <c r="L356" s="23"/>
      <c r="M356" s="167"/>
      <c r="N356" s="168" t="s">
        <v>39</v>
      </c>
      <c r="O356" s="60"/>
      <c r="P356" s="169" t="n">
        <f aca="false">O356*H356</f>
        <v>0</v>
      </c>
      <c r="Q356" s="169" t="n">
        <v>3E-005</v>
      </c>
      <c r="R356" s="169" t="n">
        <f aca="false">Q356*H356</f>
        <v>0.001566</v>
      </c>
      <c r="S356" s="169" t="n">
        <v>0</v>
      </c>
      <c r="T356" s="170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1" t="s">
        <v>213</v>
      </c>
      <c r="AT356" s="171" t="s">
        <v>132</v>
      </c>
      <c r="AU356" s="171" t="s">
        <v>81</v>
      </c>
      <c r="AY356" s="3" t="s">
        <v>129</v>
      </c>
      <c r="BE356" s="172" t="n">
        <f aca="false">IF(N356="základní",J356,0)</f>
        <v>0</v>
      </c>
      <c r="BF356" s="172" t="n">
        <f aca="false">IF(N356="snížená",J356,0)</f>
        <v>0</v>
      </c>
      <c r="BG356" s="172" t="n">
        <f aca="false">IF(N356="zákl. přenesená",J356,0)</f>
        <v>0</v>
      </c>
      <c r="BH356" s="172" t="n">
        <f aca="false">IF(N356="sníž. přenesená",J356,0)</f>
        <v>0</v>
      </c>
      <c r="BI356" s="172" t="n">
        <f aca="false">IF(N356="nulová",J356,0)</f>
        <v>0</v>
      </c>
      <c r="BJ356" s="3" t="s">
        <v>79</v>
      </c>
      <c r="BK356" s="172" t="n">
        <f aca="false">ROUND(I356*H356,2)</f>
        <v>0</v>
      </c>
      <c r="BL356" s="3" t="s">
        <v>213</v>
      </c>
      <c r="BM356" s="171" t="s">
        <v>737</v>
      </c>
    </row>
    <row r="357" s="173" customFormat="true" ht="12.8" hidden="false" customHeight="false" outlineLevel="0" collapsed="false">
      <c r="B357" s="174"/>
      <c r="D357" s="175" t="s">
        <v>139</v>
      </c>
      <c r="E357" s="176"/>
      <c r="F357" s="177" t="s">
        <v>738</v>
      </c>
      <c r="H357" s="178" t="n">
        <v>14.4</v>
      </c>
      <c r="I357" s="179"/>
      <c r="L357" s="174"/>
      <c r="M357" s="180"/>
      <c r="N357" s="181"/>
      <c r="O357" s="181"/>
      <c r="P357" s="181"/>
      <c r="Q357" s="181"/>
      <c r="R357" s="181"/>
      <c r="S357" s="181"/>
      <c r="T357" s="182"/>
      <c r="AT357" s="176" t="s">
        <v>139</v>
      </c>
      <c r="AU357" s="176" t="s">
        <v>81</v>
      </c>
      <c r="AV357" s="173" t="s">
        <v>81</v>
      </c>
      <c r="AW357" s="173" t="s">
        <v>31</v>
      </c>
      <c r="AX357" s="173" t="s">
        <v>74</v>
      </c>
      <c r="AY357" s="176" t="s">
        <v>129</v>
      </c>
    </row>
    <row r="358" s="173" customFormat="true" ht="12.8" hidden="false" customHeight="false" outlineLevel="0" collapsed="false">
      <c r="B358" s="174"/>
      <c r="D358" s="175" t="s">
        <v>139</v>
      </c>
      <c r="E358" s="176"/>
      <c r="F358" s="177" t="s">
        <v>739</v>
      </c>
      <c r="H358" s="178" t="n">
        <v>16.8</v>
      </c>
      <c r="I358" s="179"/>
      <c r="L358" s="174"/>
      <c r="M358" s="180"/>
      <c r="N358" s="181"/>
      <c r="O358" s="181"/>
      <c r="P358" s="181"/>
      <c r="Q358" s="181"/>
      <c r="R358" s="181"/>
      <c r="S358" s="181"/>
      <c r="T358" s="182"/>
      <c r="AT358" s="176" t="s">
        <v>139</v>
      </c>
      <c r="AU358" s="176" t="s">
        <v>81</v>
      </c>
      <c r="AV358" s="173" t="s">
        <v>81</v>
      </c>
      <c r="AW358" s="173" t="s">
        <v>31</v>
      </c>
      <c r="AX358" s="173" t="s">
        <v>74</v>
      </c>
      <c r="AY358" s="176" t="s">
        <v>129</v>
      </c>
    </row>
    <row r="359" s="173" customFormat="true" ht="12.8" hidden="false" customHeight="false" outlineLevel="0" collapsed="false">
      <c r="B359" s="174"/>
      <c r="D359" s="175" t="s">
        <v>139</v>
      </c>
      <c r="E359" s="176"/>
      <c r="F359" s="177" t="s">
        <v>740</v>
      </c>
      <c r="H359" s="178" t="n">
        <v>12.6</v>
      </c>
      <c r="I359" s="179"/>
      <c r="L359" s="174"/>
      <c r="M359" s="180"/>
      <c r="N359" s="181"/>
      <c r="O359" s="181"/>
      <c r="P359" s="181"/>
      <c r="Q359" s="181"/>
      <c r="R359" s="181"/>
      <c r="S359" s="181"/>
      <c r="T359" s="182"/>
      <c r="AT359" s="176" t="s">
        <v>139</v>
      </c>
      <c r="AU359" s="176" t="s">
        <v>81</v>
      </c>
      <c r="AV359" s="173" t="s">
        <v>81</v>
      </c>
      <c r="AW359" s="173" t="s">
        <v>31</v>
      </c>
      <c r="AX359" s="173" t="s">
        <v>74</v>
      </c>
      <c r="AY359" s="176" t="s">
        <v>129</v>
      </c>
    </row>
    <row r="360" s="173" customFormat="true" ht="12.8" hidden="false" customHeight="false" outlineLevel="0" collapsed="false">
      <c r="B360" s="174"/>
      <c r="D360" s="175" t="s">
        <v>139</v>
      </c>
      <c r="E360" s="176"/>
      <c r="F360" s="177" t="s">
        <v>741</v>
      </c>
      <c r="H360" s="178" t="n">
        <v>8.4</v>
      </c>
      <c r="I360" s="179"/>
      <c r="L360" s="174"/>
      <c r="M360" s="180"/>
      <c r="N360" s="181"/>
      <c r="O360" s="181"/>
      <c r="P360" s="181"/>
      <c r="Q360" s="181"/>
      <c r="R360" s="181"/>
      <c r="S360" s="181"/>
      <c r="T360" s="182"/>
      <c r="AT360" s="176" t="s">
        <v>139</v>
      </c>
      <c r="AU360" s="176" t="s">
        <v>81</v>
      </c>
      <c r="AV360" s="173" t="s">
        <v>81</v>
      </c>
      <c r="AW360" s="173" t="s">
        <v>31</v>
      </c>
      <c r="AX360" s="173" t="s">
        <v>74</v>
      </c>
      <c r="AY360" s="176" t="s">
        <v>129</v>
      </c>
    </row>
    <row r="361" s="183" customFormat="true" ht="12.8" hidden="false" customHeight="false" outlineLevel="0" collapsed="false">
      <c r="B361" s="184"/>
      <c r="D361" s="175" t="s">
        <v>139</v>
      </c>
      <c r="E361" s="185"/>
      <c r="F361" s="186" t="s">
        <v>158</v>
      </c>
      <c r="H361" s="187" t="n">
        <v>52.2</v>
      </c>
      <c r="I361" s="188"/>
      <c r="L361" s="184"/>
      <c r="M361" s="189"/>
      <c r="N361" s="190"/>
      <c r="O361" s="190"/>
      <c r="P361" s="190"/>
      <c r="Q361" s="190"/>
      <c r="R361" s="190"/>
      <c r="S361" s="190"/>
      <c r="T361" s="191"/>
      <c r="AT361" s="185" t="s">
        <v>139</v>
      </c>
      <c r="AU361" s="185" t="s">
        <v>81</v>
      </c>
      <c r="AV361" s="183" t="s">
        <v>137</v>
      </c>
      <c r="AW361" s="183" t="s">
        <v>31</v>
      </c>
      <c r="AX361" s="183" t="s">
        <v>79</v>
      </c>
      <c r="AY361" s="185" t="s">
        <v>129</v>
      </c>
    </row>
    <row r="362" s="27" customFormat="true" ht="24.15" hidden="false" customHeight="true" outlineLevel="0" collapsed="false">
      <c r="A362" s="22"/>
      <c r="B362" s="159"/>
      <c r="C362" s="160" t="s">
        <v>742</v>
      </c>
      <c r="D362" s="160" t="s">
        <v>132</v>
      </c>
      <c r="E362" s="161" t="s">
        <v>743</v>
      </c>
      <c r="F362" s="162" t="s">
        <v>744</v>
      </c>
      <c r="G362" s="163" t="s">
        <v>342</v>
      </c>
      <c r="H362" s="202"/>
      <c r="I362" s="165"/>
      <c r="J362" s="166" t="n">
        <f aca="false">ROUND(I362*H362,2)</f>
        <v>0</v>
      </c>
      <c r="K362" s="162" t="s">
        <v>136</v>
      </c>
      <c r="L362" s="23"/>
      <c r="M362" s="167"/>
      <c r="N362" s="168" t="s">
        <v>39</v>
      </c>
      <c r="O362" s="60"/>
      <c r="P362" s="169" t="n">
        <f aca="false">O362*H362</f>
        <v>0</v>
      </c>
      <c r="Q362" s="169" t="n">
        <v>0</v>
      </c>
      <c r="R362" s="169" t="n">
        <f aca="false">Q362*H362</f>
        <v>0</v>
      </c>
      <c r="S362" s="169" t="n">
        <v>0</v>
      </c>
      <c r="T362" s="170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1" t="s">
        <v>213</v>
      </c>
      <c r="AT362" s="171" t="s">
        <v>132</v>
      </c>
      <c r="AU362" s="171" t="s">
        <v>81</v>
      </c>
      <c r="AY362" s="3" t="s">
        <v>129</v>
      </c>
      <c r="BE362" s="172" t="n">
        <f aca="false">IF(N362="základní",J362,0)</f>
        <v>0</v>
      </c>
      <c r="BF362" s="172" t="n">
        <f aca="false">IF(N362="snížená",J362,0)</f>
        <v>0</v>
      </c>
      <c r="BG362" s="172" t="n">
        <f aca="false">IF(N362="zákl. přenesená",J362,0)</f>
        <v>0</v>
      </c>
      <c r="BH362" s="172" t="n">
        <f aca="false">IF(N362="sníž. přenesená",J362,0)</f>
        <v>0</v>
      </c>
      <c r="BI362" s="172" t="n">
        <f aca="false">IF(N362="nulová",J362,0)</f>
        <v>0</v>
      </c>
      <c r="BJ362" s="3" t="s">
        <v>79</v>
      </c>
      <c r="BK362" s="172" t="n">
        <f aca="false">ROUND(I362*H362,2)</f>
        <v>0</v>
      </c>
      <c r="BL362" s="3" t="s">
        <v>213</v>
      </c>
      <c r="BM362" s="171" t="s">
        <v>745</v>
      </c>
    </row>
    <row r="363" s="145" customFormat="true" ht="22.8" hidden="false" customHeight="true" outlineLevel="0" collapsed="false">
      <c r="B363" s="146"/>
      <c r="D363" s="147" t="s">
        <v>73</v>
      </c>
      <c r="E363" s="157" t="s">
        <v>746</v>
      </c>
      <c r="F363" s="157" t="s">
        <v>747</v>
      </c>
      <c r="I363" s="149"/>
      <c r="J363" s="158" t="n">
        <f aca="false">BK363</f>
        <v>0</v>
      </c>
      <c r="L363" s="146"/>
      <c r="M363" s="151"/>
      <c r="N363" s="152"/>
      <c r="O363" s="152"/>
      <c r="P363" s="153" t="n">
        <f aca="false">SUM(P364:P372)</f>
        <v>0</v>
      </c>
      <c r="Q363" s="152"/>
      <c r="R363" s="153" t="n">
        <f aca="false">SUM(R364:R372)</f>
        <v>0.001696</v>
      </c>
      <c r="S363" s="152"/>
      <c r="T363" s="154" t="n">
        <f aca="false">SUM(T364:T372)</f>
        <v>0</v>
      </c>
      <c r="AR363" s="147" t="s">
        <v>81</v>
      </c>
      <c r="AT363" s="155" t="s">
        <v>73</v>
      </c>
      <c r="AU363" s="155" t="s">
        <v>79</v>
      </c>
      <c r="AY363" s="147" t="s">
        <v>129</v>
      </c>
      <c r="BK363" s="156" t="n">
        <f aca="false">SUM(BK364:BK372)</f>
        <v>0</v>
      </c>
    </row>
    <row r="364" s="27" customFormat="true" ht="16.5" hidden="false" customHeight="true" outlineLevel="0" collapsed="false">
      <c r="A364" s="22"/>
      <c r="B364" s="159"/>
      <c r="C364" s="160" t="s">
        <v>748</v>
      </c>
      <c r="D364" s="160" t="s">
        <v>132</v>
      </c>
      <c r="E364" s="161" t="s">
        <v>749</v>
      </c>
      <c r="F364" s="162" t="s">
        <v>750</v>
      </c>
      <c r="G364" s="163" t="s">
        <v>135</v>
      </c>
      <c r="H364" s="164" t="n">
        <v>1.2</v>
      </c>
      <c r="I364" s="165"/>
      <c r="J364" s="166" t="n">
        <f aca="false">ROUND(I364*H364,2)</f>
        <v>0</v>
      </c>
      <c r="K364" s="162" t="s">
        <v>136</v>
      </c>
      <c r="L364" s="23"/>
      <c r="M364" s="167"/>
      <c r="N364" s="168" t="s">
        <v>39</v>
      </c>
      <c r="O364" s="60"/>
      <c r="P364" s="169" t="n">
        <f aca="false">O364*H364</f>
        <v>0</v>
      </c>
      <c r="Q364" s="169" t="n">
        <v>7E-005</v>
      </c>
      <c r="R364" s="169" t="n">
        <f aca="false">Q364*H364</f>
        <v>8.4E-005</v>
      </c>
      <c r="S364" s="169" t="n">
        <v>0</v>
      </c>
      <c r="T364" s="170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1" t="s">
        <v>213</v>
      </c>
      <c r="AT364" s="171" t="s">
        <v>132</v>
      </c>
      <c r="AU364" s="171" t="s">
        <v>81</v>
      </c>
      <c r="AY364" s="3" t="s">
        <v>129</v>
      </c>
      <c r="BE364" s="172" t="n">
        <f aca="false">IF(N364="základní",J364,0)</f>
        <v>0</v>
      </c>
      <c r="BF364" s="172" t="n">
        <f aca="false">IF(N364="snížená",J364,0)</f>
        <v>0</v>
      </c>
      <c r="BG364" s="172" t="n">
        <f aca="false">IF(N364="zákl. přenesená",J364,0)</f>
        <v>0</v>
      </c>
      <c r="BH364" s="172" t="n">
        <f aca="false">IF(N364="sníž. přenesená",J364,0)</f>
        <v>0</v>
      </c>
      <c r="BI364" s="172" t="n">
        <f aca="false">IF(N364="nulová",J364,0)</f>
        <v>0</v>
      </c>
      <c r="BJ364" s="3" t="s">
        <v>79</v>
      </c>
      <c r="BK364" s="172" t="n">
        <f aca="false">ROUND(I364*H364,2)</f>
        <v>0</v>
      </c>
      <c r="BL364" s="3" t="s">
        <v>213</v>
      </c>
      <c r="BM364" s="171" t="s">
        <v>751</v>
      </c>
    </row>
    <row r="365" s="173" customFormat="true" ht="12.8" hidden="false" customHeight="false" outlineLevel="0" collapsed="false">
      <c r="B365" s="174"/>
      <c r="D365" s="175" t="s">
        <v>139</v>
      </c>
      <c r="E365" s="176"/>
      <c r="F365" s="177" t="s">
        <v>752</v>
      </c>
      <c r="H365" s="178" t="n">
        <v>1.2</v>
      </c>
      <c r="I365" s="179"/>
      <c r="L365" s="174"/>
      <c r="M365" s="180"/>
      <c r="N365" s="181"/>
      <c r="O365" s="181"/>
      <c r="P365" s="181"/>
      <c r="Q365" s="181"/>
      <c r="R365" s="181"/>
      <c r="S365" s="181"/>
      <c r="T365" s="182"/>
      <c r="AT365" s="176" t="s">
        <v>139</v>
      </c>
      <c r="AU365" s="176" t="s">
        <v>81</v>
      </c>
      <c r="AV365" s="173" t="s">
        <v>81</v>
      </c>
      <c r="AW365" s="173" t="s">
        <v>31</v>
      </c>
      <c r="AX365" s="173" t="s">
        <v>79</v>
      </c>
      <c r="AY365" s="176" t="s">
        <v>129</v>
      </c>
    </row>
    <row r="366" s="27" customFormat="true" ht="24.15" hidden="false" customHeight="true" outlineLevel="0" collapsed="false">
      <c r="A366" s="22"/>
      <c r="B366" s="159"/>
      <c r="C366" s="160" t="s">
        <v>753</v>
      </c>
      <c r="D366" s="160" t="s">
        <v>132</v>
      </c>
      <c r="E366" s="161" t="s">
        <v>754</v>
      </c>
      <c r="F366" s="162" t="s">
        <v>755</v>
      </c>
      <c r="G366" s="163" t="s">
        <v>135</v>
      </c>
      <c r="H366" s="164" t="n">
        <v>1.2</v>
      </c>
      <c r="I366" s="165"/>
      <c r="J366" s="166" t="n">
        <f aca="false">ROUND(I366*H366,2)</f>
        <v>0</v>
      </c>
      <c r="K366" s="162" t="s">
        <v>136</v>
      </c>
      <c r="L366" s="23"/>
      <c r="M366" s="167"/>
      <c r="N366" s="168" t="s">
        <v>39</v>
      </c>
      <c r="O366" s="60"/>
      <c r="P366" s="169" t="n">
        <f aca="false">O366*H366</f>
        <v>0</v>
      </c>
      <c r="Q366" s="169" t="n">
        <v>6E-005</v>
      </c>
      <c r="R366" s="169" t="n">
        <f aca="false">Q366*H366</f>
        <v>7.2E-005</v>
      </c>
      <c r="S366" s="169" t="n">
        <v>0</v>
      </c>
      <c r="T366" s="170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1" t="s">
        <v>213</v>
      </c>
      <c r="AT366" s="171" t="s">
        <v>132</v>
      </c>
      <c r="AU366" s="171" t="s">
        <v>81</v>
      </c>
      <c r="AY366" s="3" t="s">
        <v>129</v>
      </c>
      <c r="BE366" s="172" t="n">
        <f aca="false">IF(N366="základní",J366,0)</f>
        <v>0</v>
      </c>
      <c r="BF366" s="172" t="n">
        <f aca="false">IF(N366="snížená",J366,0)</f>
        <v>0</v>
      </c>
      <c r="BG366" s="172" t="n">
        <f aca="false">IF(N366="zákl. přenesená",J366,0)</f>
        <v>0</v>
      </c>
      <c r="BH366" s="172" t="n">
        <f aca="false">IF(N366="sníž. přenesená",J366,0)</f>
        <v>0</v>
      </c>
      <c r="BI366" s="172" t="n">
        <f aca="false">IF(N366="nulová",J366,0)</f>
        <v>0</v>
      </c>
      <c r="BJ366" s="3" t="s">
        <v>79</v>
      </c>
      <c r="BK366" s="172" t="n">
        <f aca="false">ROUND(I366*H366,2)</f>
        <v>0</v>
      </c>
      <c r="BL366" s="3" t="s">
        <v>213</v>
      </c>
      <c r="BM366" s="171" t="s">
        <v>756</v>
      </c>
    </row>
    <row r="367" s="173" customFormat="true" ht="12.8" hidden="false" customHeight="false" outlineLevel="0" collapsed="false">
      <c r="B367" s="174"/>
      <c r="D367" s="175" t="s">
        <v>139</v>
      </c>
      <c r="E367" s="176"/>
      <c r="F367" s="177" t="s">
        <v>752</v>
      </c>
      <c r="H367" s="178" t="n">
        <v>1.2</v>
      </c>
      <c r="I367" s="179"/>
      <c r="L367" s="174"/>
      <c r="M367" s="180"/>
      <c r="N367" s="181"/>
      <c r="O367" s="181"/>
      <c r="P367" s="181"/>
      <c r="Q367" s="181"/>
      <c r="R367" s="181"/>
      <c r="S367" s="181"/>
      <c r="T367" s="182"/>
      <c r="AT367" s="176" t="s">
        <v>139</v>
      </c>
      <c r="AU367" s="176" t="s">
        <v>81</v>
      </c>
      <c r="AV367" s="173" t="s">
        <v>81</v>
      </c>
      <c r="AW367" s="173" t="s">
        <v>31</v>
      </c>
      <c r="AX367" s="173" t="s">
        <v>79</v>
      </c>
      <c r="AY367" s="176" t="s">
        <v>129</v>
      </c>
    </row>
    <row r="368" s="27" customFormat="true" ht="24.15" hidden="false" customHeight="true" outlineLevel="0" collapsed="false">
      <c r="A368" s="22"/>
      <c r="B368" s="159"/>
      <c r="C368" s="160" t="s">
        <v>757</v>
      </c>
      <c r="D368" s="160" t="s">
        <v>132</v>
      </c>
      <c r="E368" s="161" t="s">
        <v>758</v>
      </c>
      <c r="F368" s="162" t="s">
        <v>759</v>
      </c>
      <c r="G368" s="163" t="s">
        <v>135</v>
      </c>
      <c r="H368" s="164" t="n">
        <v>3.5</v>
      </c>
      <c r="I368" s="165"/>
      <c r="J368" s="166" t="n">
        <f aca="false">ROUND(I368*H368,2)</f>
        <v>0</v>
      </c>
      <c r="K368" s="162" t="s">
        <v>136</v>
      </c>
      <c r="L368" s="23"/>
      <c r="M368" s="167"/>
      <c r="N368" s="168" t="s">
        <v>39</v>
      </c>
      <c r="O368" s="60"/>
      <c r="P368" s="169" t="n">
        <f aca="false">O368*H368</f>
        <v>0</v>
      </c>
      <c r="Q368" s="169" t="n">
        <v>0.00017</v>
      </c>
      <c r="R368" s="169" t="n">
        <f aca="false">Q368*H368</f>
        <v>0.000595</v>
      </c>
      <c r="S368" s="169" t="n">
        <v>0</v>
      </c>
      <c r="T368" s="170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1" t="s">
        <v>213</v>
      </c>
      <c r="AT368" s="171" t="s">
        <v>132</v>
      </c>
      <c r="AU368" s="171" t="s">
        <v>81</v>
      </c>
      <c r="AY368" s="3" t="s">
        <v>129</v>
      </c>
      <c r="BE368" s="172" t="n">
        <f aca="false">IF(N368="základní",J368,0)</f>
        <v>0</v>
      </c>
      <c r="BF368" s="172" t="n">
        <f aca="false">IF(N368="snížená",J368,0)</f>
        <v>0</v>
      </c>
      <c r="BG368" s="172" t="n">
        <f aca="false">IF(N368="zákl. přenesená",J368,0)</f>
        <v>0</v>
      </c>
      <c r="BH368" s="172" t="n">
        <f aca="false">IF(N368="sníž. přenesená",J368,0)</f>
        <v>0</v>
      </c>
      <c r="BI368" s="172" t="n">
        <f aca="false">IF(N368="nulová",J368,0)</f>
        <v>0</v>
      </c>
      <c r="BJ368" s="3" t="s">
        <v>79</v>
      </c>
      <c r="BK368" s="172" t="n">
        <f aca="false">ROUND(I368*H368,2)</f>
        <v>0</v>
      </c>
      <c r="BL368" s="3" t="s">
        <v>213</v>
      </c>
      <c r="BM368" s="171" t="s">
        <v>760</v>
      </c>
    </row>
    <row r="369" s="173" customFormat="true" ht="12.8" hidden="false" customHeight="false" outlineLevel="0" collapsed="false">
      <c r="B369" s="174"/>
      <c r="D369" s="175" t="s">
        <v>139</v>
      </c>
      <c r="E369" s="176"/>
      <c r="F369" s="177" t="s">
        <v>761</v>
      </c>
      <c r="H369" s="178" t="n">
        <v>3.5</v>
      </c>
      <c r="I369" s="179"/>
      <c r="L369" s="174"/>
      <c r="M369" s="180"/>
      <c r="N369" s="181"/>
      <c r="O369" s="181"/>
      <c r="P369" s="181"/>
      <c r="Q369" s="181"/>
      <c r="R369" s="181"/>
      <c r="S369" s="181"/>
      <c r="T369" s="182"/>
      <c r="AT369" s="176" t="s">
        <v>139</v>
      </c>
      <c r="AU369" s="176" t="s">
        <v>81</v>
      </c>
      <c r="AV369" s="173" t="s">
        <v>81</v>
      </c>
      <c r="AW369" s="173" t="s">
        <v>31</v>
      </c>
      <c r="AX369" s="173" t="s">
        <v>79</v>
      </c>
      <c r="AY369" s="176" t="s">
        <v>129</v>
      </c>
    </row>
    <row r="370" s="27" customFormat="true" ht="24.15" hidden="false" customHeight="true" outlineLevel="0" collapsed="false">
      <c r="A370" s="22"/>
      <c r="B370" s="159"/>
      <c r="C370" s="160" t="s">
        <v>762</v>
      </c>
      <c r="D370" s="160" t="s">
        <v>132</v>
      </c>
      <c r="E370" s="161" t="s">
        <v>763</v>
      </c>
      <c r="F370" s="162" t="s">
        <v>764</v>
      </c>
      <c r="G370" s="163" t="s">
        <v>135</v>
      </c>
      <c r="H370" s="164" t="n">
        <v>3.5</v>
      </c>
      <c r="I370" s="165"/>
      <c r="J370" s="166" t="n">
        <f aca="false">ROUND(I370*H370,2)</f>
        <v>0</v>
      </c>
      <c r="K370" s="162" t="s">
        <v>136</v>
      </c>
      <c r="L370" s="23"/>
      <c r="M370" s="167"/>
      <c r="N370" s="168" t="s">
        <v>39</v>
      </c>
      <c r="O370" s="60"/>
      <c r="P370" s="169" t="n">
        <f aca="false">O370*H370</f>
        <v>0</v>
      </c>
      <c r="Q370" s="169" t="n">
        <v>0.00012</v>
      </c>
      <c r="R370" s="169" t="n">
        <f aca="false">Q370*H370</f>
        <v>0.00042</v>
      </c>
      <c r="S370" s="169" t="n">
        <v>0</v>
      </c>
      <c r="T370" s="170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1" t="s">
        <v>213</v>
      </c>
      <c r="AT370" s="171" t="s">
        <v>132</v>
      </c>
      <c r="AU370" s="171" t="s">
        <v>81</v>
      </c>
      <c r="AY370" s="3" t="s">
        <v>129</v>
      </c>
      <c r="BE370" s="172" t="n">
        <f aca="false">IF(N370="základní",J370,0)</f>
        <v>0</v>
      </c>
      <c r="BF370" s="172" t="n">
        <f aca="false">IF(N370="snížená",J370,0)</f>
        <v>0</v>
      </c>
      <c r="BG370" s="172" t="n">
        <f aca="false">IF(N370="zákl. přenesená",J370,0)</f>
        <v>0</v>
      </c>
      <c r="BH370" s="172" t="n">
        <f aca="false">IF(N370="sníž. přenesená",J370,0)</f>
        <v>0</v>
      </c>
      <c r="BI370" s="172" t="n">
        <f aca="false">IF(N370="nulová",J370,0)</f>
        <v>0</v>
      </c>
      <c r="BJ370" s="3" t="s">
        <v>79</v>
      </c>
      <c r="BK370" s="172" t="n">
        <f aca="false">ROUND(I370*H370,2)</f>
        <v>0</v>
      </c>
      <c r="BL370" s="3" t="s">
        <v>213</v>
      </c>
      <c r="BM370" s="171" t="s">
        <v>765</v>
      </c>
    </row>
    <row r="371" s="27" customFormat="true" ht="24.15" hidden="false" customHeight="true" outlineLevel="0" collapsed="false">
      <c r="A371" s="22"/>
      <c r="B371" s="159"/>
      <c r="C371" s="160" t="s">
        <v>766</v>
      </c>
      <c r="D371" s="160" t="s">
        <v>132</v>
      </c>
      <c r="E371" s="161" t="s">
        <v>767</v>
      </c>
      <c r="F371" s="162" t="s">
        <v>768</v>
      </c>
      <c r="G371" s="163" t="s">
        <v>135</v>
      </c>
      <c r="H371" s="164" t="n">
        <v>3.5</v>
      </c>
      <c r="I371" s="165"/>
      <c r="J371" s="166" t="n">
        <f aca="false">ROUND(I371*H371,2)</f>
        <v>0</v>
      </c>
      <c r="K371" s="162" t="s">
        <v>136</v>
      </c>
      <c r="L371" s="23"/>
      <c r="M371" s="167"/>
      <c r="N371" s="168" t="s">
        <v>39</v>
      </c>
      <c r="O371" s="60"/>
      <c r="P371" s="169" t="n">
        <f aca="false">O371*H371</f>
        <v>0</v>
      </c>
      <c r="Q371" s="169" t="n">
        <v>0.00012</v>
      </c>
      <c r="R371" s="169" t="n">
        <f aca="false">Q371*H371</f>
        <v>0.00042</v>
      </c>
      <c r="S371" s="169" t="n">
        <v>0</v>
      </c>
      <c r="T371" s="170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1" t="s">
        <v>213</v>
      </c>
      <c r="AT371" s="171" t="s">
        <v>132</v>
      </c>
      <c r="AU371" s="171" t="s">
        <v>81</v>
      </c>
      <c r="AY371" s="3" t="s">
        <v>129</v>
      </c>
      <c r="BE371" s="172" t="n">
        <f aca="false">IF(N371="základní",J371,0)</f>
        <v>0</v>
      </c>
      <c r="BF371" s="172" t="n">
        <f aca="false">IF(N371="snížená",J371,0)</f>
        <v>0</v>
      </c>
      <c r="BG371" s="172" t="n">
        <f aca="false">IF(N371="zákl. přenesená",J371,0)</f>
        <v>0</v>
      </c>
      <c r="BH371" s="172" t="n">
        <f aca="false">IF(N371="sníž. přenesená",J371,0)</f>
        <v>0</v>
      </c>
      <c r="BI371" s="172" t="n">
        <f aca="false">IF(N371="nulová",J371,0)</f>
        <v>0</v>
      </c>
      <c r="BJ371" s="3" t="s">
        <v>79</v>
      </c>
      <c r="BK371" s="172" t="n">
        <f aca="false">ROUND(I371*H371,2)</f>
        <v>0</v>
      </c>
      <c r="BL371" s="3" t="s">
        <v>213</v>
      </c>
      <c r="BM371" s="171" t="s">
        <v>769</v>
      </c>
    </row>
    <row r="372" s="27" customFormat="true" ht="24.15" hidden="false" customHeight="true" outlineLevel="0" collapsed="false">
      <c r="A372" s="22"/>
      <c r="B372" s="159"/>
      <c r="C372" s="160" t="s">
        <v>770</v>
      </c>
      <c r="D372" s="160" t="s">
        <v>132</v>
      </c>
      <c r="E372" s="161" t="s">
        <v>771</v>
      </c>
      <c r="F372" s="162" t="s">
        <v>772</v>
      </c>
      <c r="G372" s="163" t="s">
        <v>135</v>
      </c>
      <c r="H372" s="164" t="n">
        <v>3.5</v>
      </c>
      <c r="I372" s="165"/>
      <c r="J372" s="166" t="n">
        <f aca="false">ROUND(I372*H372,2)</f>
        <v>0</v>
      </c>
      <c r="K372" s="162" t="s">
        <v>136</v>
      </c>
      <c r="L372" s="23"/>
      <c r="M372" s="167"/>
      <c r="N372" s="168" t="s">
        <v>39</v>
      </c>
      <c r="O372" s="60"/>
      <c r="P372" s="169" t="n">
        <f aca="false">O372*H372</f>
        <v>0</v>
      </c>
      <c r="Q372" s="169" t="n">
        <v>3E-005</v>
      </c>
      <c r="R372" s="169" t="n">
        <f aca="false">Q372*H372</f>
        <v>0.000105</v>
      </c>
      <c r="S372" s="169" t="n">
        <v>0</v>
      </c>
      <c r="T372" s="170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1" t="s">
        <v>213</v>
      </c>
      <c r="AT372" s="171" t="s">
        <v>132</v>
      </c>
      <c r="AU372" s="171" t="s">
        <v>81</v>
      </c>
      <c r="AY372" s="3" t="s">
        <v>129</v>
      </c>
      <c r="BE372" s="172" t="n">
        <f aca="false">IF(N372="základní",J372,0)</f>
        <v>0</v>
      </c>
      <c r="BF372" s="172" t="n">
        <f aca="false">IF(N372="snížená",J372,0)</f>
        <v>0</v>
      </c>
      <c r="BG372" s="172" t="n">
        <f aca="false">IF(N372="zákl. přenesená",J372,0)</f>
        <v>0</v>
      </c>
      <c r="BH372" s="172" t="n">
        <f aca="false">IF(N372="sníž. přenesená",J372,0)</f>
        <v>0</v>
      </c>
      <c r="BI372" s="172" t="n">
        <f aca="false">IF(N372="nulová",J372,0)</f>
        <v>0</v>
      </c>
      <c r="BJ372" s="3" t="s">
        <v>79</v>
      </c>
      <c r="BK372" s="172" t="n">
        <f aca="false">ROUND(I372*H372,2)</f>
        <v>0</v>
      </c>
      <c r="BL372" s="3" t="s">
        <v>213</v>
      </c>
      <c r="BM372" s="171" t="s">
        <v>773</v>
      </c>
    </row>
    <row r="373" s="145" customFormat="true" ht="22.8" hidden="false" customHeight="true" outlineLevel="0" collapsed="false">
      <c r="B373" s="146"/>
      <c r="D373" s="147" t="s">
        <v>73</v>
      </c>
      <c r="E373" s="157" t="s">
        <v>774</v>
      </c>
      <c r="F373" s="157" t="s">
        <v>775</v>
      </c>
      <c r="I373" s="149"/>
      <c r="J373" s="158" t="n">
        <f aca="false">BK373</f>
        <v>0</v>
      </c>
      <c r="L373" s="146"/>
      <c r="M373" s="151"/>
      <c r="N373" s="152"/>
      <c r="O373" s="152"/>
      <c r="P373" s="153" t="n">
        <f aca="false">SUM(P374:P379)</f>
        <v>0</v>
      </c>
      <c r="Q373" s="152"/>
      <c r="R373" s="153" t="n">
        <f aca="false">SUM(R374:R379)</f>
        <v>0.0559862</v>
      </c>
      <c r="S373" s="152"/>
      <c r="T373" s="154" t="n">
        <f aca="false">SUM(T374:T379)</f>
        <v>0.0110546</v>
      </c>
      <c r="AR373" s="147" t="s">
        <v>81</v>
      </c>
      <c r="AT373" s="155" t="s">
        <v>73</v>
      </c>
      <c r="AU373" s="155" t="s">
        <v>79</v>
      </c>
      <c r="AY373" s="147" t="s">
        <v>129</v>
      </c>
      <c r="BK373" s="156" t="n">
        <f aca="false">SUM(BK374:BK379)</f>
        <v>0</v>
      </c>
    </row>
    <row r="374" s="27" customFormat="true" ht="16.5" hidden="false" customHeight="true" outlineLevel="0" collapsed="false">
      <c r="A374" s="22"/>
      <c r="B374" s="159"/>
      <c r="C374" s="160" t="s">
        <v>776</v>
      </c>
      <c r="D374" s="160" t="s">
        <v>132</v>
      </c>
      <c r="E374" s="161" t="s">
        <v>777</v>
      </c>
      <c r="F374" s="162" t="s">
        <v>778</v>
      </c>
      <c r="G374" s="163" t="s">
        <v>135</v>
      </c>
      <c r="H374" s="164" t="n">
        <v>35.66</v>
      </c>
      <c r="I374" s="165"/>
      <c r="J374" s="166" t="n">
        <f aca="false">ROUND(I374*H374,2)</f>
        <v>0</v>
      </c>
      <c r="K374" s="162" t="s">
        <v>136</v>
      </c>
      <c r="L374" s="23"/>
      <c r="M374" s="167"/>
      <c r="N374" s="168" t="s">
        <v>39</v>
      </c>
      <c r="O374" s="60"/>
      <c r="P374" s="169" t="n">
        <f aca="false">O374*H374</f>
        <v>0</v>
      </c>
      <c r="Q374" s="169" t="n">
        <v>0.001</v>
      </c>
      <c r="R374" s="169" t="n">
        <f aca="false">Q374*H374</f>
        <v>0.03566</v>
      </c>
      <c r="S374" s="169" t="n">
        <v>0.00031</v>
      </c>
      <c r="T374" s="170" t="n">
        <f aca="false">S374*H374</f>
        <v>0.0110546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1" t="s">
        <v>213</v>
      </c>
      <c r="AT374" s="171" t="s">
        <v>132</v>
      </c>
      <c r="AU374" s="171" t="s">
        <v>81</v>
      </c>
      <c r="AY374" s="3" t="s">
        <v>129</v>
      </c>
      <c r="BE374" s="172" t="n">
        <f aca="false">IF(N374="základní",J374,0)</f>
        <v>0</v>
      </c>
      <c r="BF374" s="172" t="n">
        <f aca="false">IF(N374="snížená",J374,0)</f>
        <v>0</v>
      </c>
      <c r="BG374" s="172" t="n">
        <f aca="false">IF(N374="zákl. přenesená",J374,0)</f>
        <v>0</v>
      </c>
      <c r="BH374" s="172" t="n">
        <f aca="false">IF(N374="sníž. přenesená",J374,0)</f>
        <v>0</v>
      </c>
      <c r="BI374" s="172" t="n">
        <f aca="false">IF(N374="nulová",J374,0)</f>
        <v>0</v>
      </c>
      <c r="BJ374" s="3" t="s">
        <v>79</v>
      </c>
      <c r="BK374" s="172" t="n">
        <f aca="false">ROUND(I374*H374,2)</f>
        <v>0</v>
      </c>
      <c r="BL374" s="3" t="s">
        <v>213</v>
      </c>
      <c r="BM374" s="171" t="s">
        <v>779</v>
      </c>
    </row>
    <row r="375" s="27" customFormat="true" ht="24.15" hidden="false" customHeight="true" outlineLevel="0" collapsed="false">
      <c r="A375" s="22"/>
      <c r="B375" s="159"/>
      <c r="C375" s="160" t="s">
        <v>780</v>
      </c>
      <c r="D375" s="160" t="s">
        <v>132</v>
      </c>
      <c r="E375" s="161" t="s">
        <v>781</v>
      </c>
      <c r="F375" s="162" t="s">
        <v>782</v>
      </c>
      <c r="G375" s="163" t="s">
        <v>135</v>
      </c>
      <c r="H375" s="164" t="n">
        <v>35.66</v>
      </c>
      <c r="I375" s="165"/>
      <c r="J375" s="166" t="n">
        <f aca="false">ROUND(I375*H375,2)</f>
        <v>0</v>
      </c>
      <c r="K375" s="162" t="s">
        <v>136</v>
      </c>
      <c r="L375" s="23"/>
      <c r="M375" s="167"/>
      <c r="N375" s="168" t="s">
        <v>39</v>
      </c>
      <c r="O375" s="60"/>
      <c r="P375" s="169" t="n">
        <f aca="false">O375*H375</f>
        <v>0</v>
      </c>
      <c r="Q375" s="169" t="n">
        <v>0</v>
      </c>
      <c r="R375" s="169" t="n">
        <f aca="false">Q375*H375</f>
        <v>0</v>
      </c>
      <c r="S375" s="169" t="n">
        <v>0</v>
      </c>
      <c r="T375" s="170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1" t="s">
        <v>213</v>
      </c>
      <c r="AT375" s="171" t="s">
        <v>132</v>
      </c>
      <c r="AU375" s="171" t="s">
        <v>81</v>
      </c>
      <c r="AY375" s="3" t="s">
        <v>129</v>
      </c>
      <c r="BE375" s="172" t="n">
        <f aca="false">IF(N375="základní",J375,0)</f>
        <v>0</v>
      </c>
      <c r="BF375" s="172" t="n">
        <f aca="false">IF(N375="snížená",J375,0)</f>
        <v>0</v>
      </c>
      <c r="BG375" s="172" t="n">
        <f aca="false">IF(N375="zákl. přenesená",J375,0)</f>
        <v>0</v>
      </c>
      <c r="BH375" s="172" t="n">
        <f aca="false">IF(N375="sníž. přenesená",J375,0)</f>
        <v>0</v>
      </c>
      <c r="BI375" s="172" t="n">
        <f aca="false">IF(N375="nulová",J375,0)</f>
        <v>0</v>
      </c>
      <c r="BJ375" s="3" t="s">
        <v>79</v>
      </c>
      <c r="BK375" s="172" t="n">
        <f aca="false">ROUND(I375*H375,2)</f>
        <v>0</v>
      </c>
      <c r="BL375" s="3" t="s">
        <v>213</v>
      </c>
      <c r="BM375" s="171" t="s">
        <v>783</v>
      </c>
    </row>
    <row r="376" s="27" customFormat="true" ht="16.5" hidden="false" customHeight="true" outlineLevel="0" collapsed="false">
      <c r="A376" s="22"/>
      <c r="B376" s="159"/>
      <c r="C376" s="160" t="s">
        <v>784</v>
      </c>
      <c r="D376" s="160" t="s">
        <v>132</v>
      </c>
      <c r="E376" s="161" t="s">
        <v>785</v>
      </c>
      <c r="F376" s="162" t="s">
        <v>786</v>
      </c>
      <c r="G376" s="163" t="s">
        <v>135</v>
      </c>
      <c r="H376" s="164" t="n">
        <v>35.66</v>
      </c>
      <c r="I376" s="165"/>
      <c r="J376" s="166" t="n">
        <f aca="false">ROUND(I376*H376,2)</f>
        <v>0</v>
      </c>
      <c r="K376" s="162" t="s">
        <v>136</v>
      </c>
      <c r="L376" s="23"/>
      <c r="M376" s="167"/>
      <c r="N376" s="168" t="s">
        <v>39</v>
      </c>
      <c r="O376" s="60"/>
      <c r="P376" s="169" t="n">
        <f aca="false">O376*H376</f>
        <v>0</v>
      </c>
      <c r="Q376" s="169" t="n">
        <v>3E-005</v>
      </c>
      <c r="R376" s="169" t="n">
        <f aca="false">Q376*H376</f>
        <v>0.0010698</v>
      </c>
      <c r="S376" s="169" t="n">
        <v>0</v>
      </c>
      <c r="T376" s="170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1" t="s">
        <v>213</v>
      </c>
      <c r="AT376" s="171" t="s">
        <v>132</v>
      </c>
      <c r="AU376" s="171" t="s">
        <v>81</v>
      </c>
      <c r="AY376" s="3" t="s">
        <v>129</v>
      </c>
      <c r="BE376" s="172" t="n">
        <f aca="false">IF(N376="základní",J376,0)</f>
        <v>0</v>
      </c>
      <c r="BF376" s="172" t="n">
        <f aca="false">IF(N376="snížená",J376,0)</f>
        <v>0</v>
      </c>
      <c r="BG376" s="172" t="n">
        <f aca="false">IF(N376="zákl. přenesená",J376,0)</f>
        <v>0</v>
      </c>
      <c r="BH376" s="172" t="n">
        <f aca="false">IF(N376="sníž. přenesená",J376,0)</f>
        <v>0</v>
      </c>
      <c r="BI376" s="172" t="n">
        <f aca="false">IF(N376="nulová",J376,0)</f>
        <v>0</v>
      </c>
      <c r="BJ376" s="3" t="s">
        <v>79</v>
      </c>
      <c r="BK376" s="172" t="n">
        <f aca="false">ROUND(I376*H376,2)</f>
        <v>0</v>
      </c>
      <c r="BL376" s="3" t="s">
        <v>213</v>
      </c>
      <c r="BM376" s="171" t="s">
        <v>787</v>
      </c>
    </row>
    <row r="377" s="27" customFormat="true" ht="24.15" hidden="false" customHeight="true" outlineLevel="0" collapsed="false">
      <c r="A377" s="22"/>
      <c r="B377" s="159"/>
      <c r="C377" s="160" t="s">
        <v>788</v>
      </c>
      <c r="D377" s="160" t="s">
        <v>132</v>
      </c>
      <c r="E377" s="161" t="s">
        <v>789</v>
      </c>
      <c r="F377" s="162" t="s">
        <v>790</v>
      </c>
      <c r="G377" s="163" t="s">
        <v>135</v>
      </c>
      <c r="H377" s="164" t="n">
        <v>35.66</v>
      </c>
      <c r="I377" s="165"/>
      <c r="J377" s="166" t="n">
        <f aca="false">ROUND(I377*H377,2)</f>
        <v>0</v>
      </c>
      <c r="K377" s="162" t="s">
        <v>136</v>
      </c>
      <c r="L377" s="23"/>
      <c r="M377" s="167"/>
      <c r="N377" s="168" t="s">
        <v>39</v>
      </c>
      <c r="O377" s="60"/>
      <c r="P377" s="169" t="n">
        <f aca="false">O377*H377</f>
        <v>0</v>
      </c>
      <c r="Q377" s="169" t="n">
        <v>0.00021</v>
      </c>
      <c r="R377" s="169" t="n">
        <f aca="false">Q377*H377</f>
        <v>0.0074886</v>
      </c>
      <c r="S377" s="169" t="n">
        <v>0</v>
      </c>
      <c r="T377" s="170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1" t="s">
        <v>213</v>
      </c>
      <c r="AT377" s="171" t="s">
        <v>132</v>
      </c>
      <c r="AU377" s="171" t="s">
        <v>81</v>
      </c>
      <c r="AY377" s="3" t="s">
        <v>129</v>
      </c>
      <c r="BE377" s="172" t="n">
        <f aca="false">IF(N377="základní",J377,0)</f>
        <v>0</v>
      </c>
      <c r="BF377" s="172" t="n">
        <f aca="false">IF(N377="snížená",J377,0)</f>
        <v>0</v>
      </c>
      <c r="BG377" s="172" t="n">
        <f aca="false">IF(N377="zákl. přenesená",J377,0)</f>
        <v>0</v>
      </c>
      <c r="BH377" s="172" t="n">
        <f aca="false">IF(N377="sníž. přenesená",J377,0)</f>
        <v>0</v>
      </c>
      <c r="BI377" s="172" t="n">
        <f aca="false">IF(N377="nulová",J377,0)</f>
        <v>0</v>
      </c>
      <c r="BJ377" s="3" t="s">
        <v>79</v>
      </c>
      <c r="BK377" s="172" t="n">
        <f aca="false">ROUND(I377*H377,2)</f>
        <v>0</v>
      </c>
      <c r="BL377" s="3" t="s">
        <v>213</v>
      </c>
      <c r="BM377" s="171" t="s">
        <v>791</v>
      </c>
    </row>
    <row r="378" s="27" customFormat="true" ht="24.15" hidden="false" customHeight="true" outlineLevel="0" collapsed="false">
      <c r="A378" s="22"/>
      <c r="B378" s="159"/>
      <c r="C378" s="160" t="s">
        <v>792</v>
      </c>
      <c r="D378" s="160" t="s">
        <v>132</v>
      </c>
      <c r="E378" s="161" t="s">
        <v>793</v>
      </c>
      <c r="F378" s="162" t="s">
        <v>794</v>
      </c>
      <c r="G378" s="163" t="s">
        <v>135</v>
      </c>
      <c r="H378" s="164" t="n">
        <v>35.66</v>
      </c>
      <c r="I378" s="165"/>
      <c r="J378" s="166" t="n">
        <f aca="false">ROUND(I378*H378,2)</f>
        <v>0</v>
      </c>
      <c r="K378" s="162" t="s">
        <v>136</v>
      </c>
      <c r="L378" s="23"/>
      <c r="M378" s="167"/>
      <c r="N378" s="168" t="s">
        <v>39</v>
      </c>
      <c r="O378" s="60"/>
      <c r="P378" s="169" t="n">
        <f aca="false">O378*H378</f>
        <v>0</v>
      </c>
      <c r="Q378" s="169" t="n">
        <v>0.00033</v>
      </c>
      <c r="R378" s="169" t="n">
        <f aca="false">Q378*H378</f>
        <v>0.0117678</v>
      </c>
      <c r="S378" s="169" t="n">
        <v>0</v>
      </c>
      <c r="T378" s="170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1" t="s">
        <v>213</v>
      </c>
      <c r="AT378" s="171" t="s">
        <v>132</v>
      </c>
      <c r="AU378" s="171" t="s">
        <v>81</v>
      </c>
      <c r="AY378" s="3" t="s">
        <v>129</v>
      </c>
      <c r="BE378" s="172" t="n">
        <f aca="false">IF(N378="základní",J378,0)</f>
        <v>0</v>
      </c>
      <c r="BF378" s="172" t="n">
        <f aca="false">IF(N378="snížená",J378,0)</f>
        <v>0</v>
      </c>
      <c r="BG378" s="172" t="n">
        <f aca="false">IF(N378="zákl. přenesená",J378,0)</f>
        <v>0</v>
      </c>
      <c r="BH378" s="172" t="n">
        <f aca="false">IF(N378="sníž. přenesená",J378,0)</f>
        <v>0</v>
      </c>
      <c r="BI378" s="172" t="n">
        <f aca="false">IF(N378="nulová",J378,0)</f>
        <v>0</v>
      </c>
      <c r="BJ378" s="3" t="s">
        <v>79</v>
      </c>
      <c r="BK378" s="172" t="n">
        <f aca="false">ROUND(I378*H378,2)</f>
        <v>0</v>
      </c>
      <c r="BL378" s="3" t="s">
        <v>213</v>
      </c>
      <c r="BM378" s="171" t="s">
        <v>795</v>
      </c>
    </row>
    <row r="379" s="173" customFormat="true" ht="12.8" hidden="false" customHeight="false" outlineLevel="0" collapsed="false">
      <c r="B379" s="174"/>
      <c r="D379" s="175" t="s">
        <v>139</v>
      </c>
      <c r="E379" s="176"/>
      <c r="F379" s="177" t="s">
        <v>796</v>
      </c>
      <c r="H379" s="178" t="n">
        <v>35.66</v>
      </c>
      <c r="I379" s="179"/>
      <c r="L379" s="174"/>
      <c r="M379" s="180"/>
      <c r="N379" s="181"/>
      <c r="O379" s="181"/>
      <c r="P379" s="181"/>
      <c r="Q379" s="181"/>
      <c r="R379" s="181"/>
      <c r="S379" s="181"/>
      <c r="T379" s="182"/>
      <c r="AT379" s="176" t="s">
        <v>139</v>
      </c>
      <c r="AU379" s="176" t="s">
        <v>81</v>
      </c>
      <c r="AV379" s="173" t="s">
        <v>81</v>
      </c>
      <c r="AW379" s="173" t="s">
        <v>31</v>
      </c>
      <c r="AX379" s="173" t="s">
        <v>79</v>
      </c>
      <c r="AY379" s="176" t="s">
        <v>129</v>
      </c>
    </row>
    <row r="380" s="145" customFormat="true" ht="25.9" hidden="false" customHeight="true" outlineLevel="0" collapsed="false">
      <c r="B380" s="146"/>
      <c r="D380" s="147" t="s">
        <v>73</v>
      </c>
      <c r="E380" s="148" t="s">
        <v>797</v>
      </c>
      <c r="F380" s="148" t="s">
        <v>798</v>
      </c>
      <c r="I380" s="149"/>
      <c r="J380" s="150" t="n">
        <f aca="false">BK380</f>
        <v>0</v>
      </c>
      <c r="L380" s="146"/>
      <c r="M380" s="151"/>
      <c r="N380" s="152"/>
      <c r="O380" s="152"/>
      <c r="P380" s="153" t="n">
        <f aca="false">SUM(P381:P387)</f>
        <v>0</v>
      </c>
      <c r="Q380" s="152"/>
      <c r="R380" s="153" t="n">
        <f aca="false">SUM(R381:R387)</f>
        <v>0</v>
      </c>
      <c r="S380" s="152"/>
      <c r="T380" s="154" t="n">
        <f aca="false">SUM(T381:T387)</f>
        <v>0</v>
      </c>
      <c r="AR380" s="147" t="s">
        <v>137</v>
      </c>
      <c r="AT380" s="155" t="s">
        <v>73</v>
      </c>
      <c r="AU380" s="155" t="s">
        <v>74</v>
      </c>
      <c r="AY380" s="147" t="s">
        <v>129</v>
      </c>
      <c r="BK380" s="156" t="n">
        <f aca="false">SUM(BK381:BK387)</f>
        <v>0</v>
      </c>
    </row>
    <row r="381" s="27" customFormat="true" ht="16.5" hidden="false" customHeight="true" outlineLevel="0" collapsed="false">
      <c r="A381" s="22"/>
      <c r="B381" s="159"/>
      <c r="C381" s="160" t="s">
        <v>799</v>
      </c>
      <c r="D381" s="160" t="s">
        <v>132</v>
      </c>
      <c r="E381" s="161" t="s">
        <v>800</v>
      </c>
      <c r="F381" s="162" t="s">
        <v>801</v>
      </c>
      <c r="G381" s="163" t="s">
        <v>802</v>
      </c>
      <c r="H381" s="164" t="n">
        <v>5</v>
      </c>
      <c r="I381" s="165"/>
      <c r="J381" s="166" t="n">
        <f aca="false">ROUND(I381*H381,2)</f>
        <v>0</v>
      </c>
      <c r="K381" s="162" t="s">
        <v>136</v>
      </c>
      <c r="L381" s="23"/>
      <c r="M381" s="167"/>
      <c r="N381" s="168" t="s">
        <v>39</v>
      </c>
      <c r="O381" s="60"/>
      <c r="P381" s="169" t="n">
        <f aca="false">O381*H381</f>
        <v>0</v>
      </c>
      <c r="Q381" s="169" t="n">
        <v>0</v>
      </c>
      <c r="R381" s="169" t="n">
        <f aca="false">Q381*H381</f>
        <v>0</v>
      </c>
      <c r="S381" s="169" t="n">
        <v>0</v>
      </c>
      <c r="T381" s="170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1" t="s">
        <v>803</v>
      </c>
      <c r="AT381" s="171" t="s">
        <v>132</v>
      </c>
      <c r="AU381" s="171" t="s">
        <v>79</v>
      </c>
      <c r="AY381" s="3" t="s">
        <v>129</v>
      </c>
      <c r="BE381" s="172" t="n">
        <f aca="false">IF(N381="základní",J381,0)</f>
        <v>0</v>
      </c>
      <c r="BF381" s="172" t="n">
        <f aca="false">IF(N381="snížená",J381,0)</f>
        <v>0</v>
      </c>
      <c r="BG381" s="172" t="n">
        <f aca="false">IF(N381="zákl. přenesená",J381,0)</f>
        <v>0</v>
      </c>
      <c r="BH381" s="172" t="n">
        <f aca="false">IF(N381="sníž. přenesená",J381,0)</f>
        <v>0</v>
      </c>
      <c r="BI381" s="172" t="n">
        <f aca="false">IF(N381="nulová",J381,0)</f>
        <v>0</v>
      </c>
      <c r="BJ381" s="3" t="s">
        <v>79</v>
      </c>
      <c r="BK381" s="172" t="n">
        <f aca="false">ROUND(I381*H381,2)</f>
        <v>0</v>
      </c>
      <c r="BL381" s="3" t="s">
        <v>803</v>
      </c>
      <c r="BM381" s="171" t="s">
        <v>804</v>
      </c>
    </row>
    <row r="382" s="173" customFormat="true" ht="12.8" hidden="false" customHeight="false" outlineLevel="0" collapsed="false">
      <c r="B382" s="174"/>
      <c r="D382" s="175" t="s">
        <v>139</v>
      </c>
      <c r="E382" s="176"/>
      <c r="F382" s="177" t="s">
        <v>805</v>
      </c>
      <c r="H382" s="178" t="n">
        <v>5</v>
      </c>
      <c r="I382" s="179"/>
      <c r="L382" s="174"/>
      <c r="M382" s="180"/>
      <c r="N382" s="181"/>
      <c r="O382" s="181"/>
      <c r="P382" s="181"/>
      <c r="Q382" s="181"/>
      <c r="R382" s="181"/>
      <c r="S382" s="181"/>
      <c r="T382" s="182"/>
      <c r="AT382" s="176" t="s">
        <v>139</v>
      </c>
      <c r="AU382" s="176" t="s">
        <v>79</v>
      </c>
      <c r="AV382" s="173" t="s">
        <v>81</v>
      </c>
      <c r="AW382" s="173" t="s">
        <v>31</v>
      </c>
      <c r="AX382" s="173" t="s">
        <v>74</v>
      </c>
      <c r="AY382" s="176" t="s">
        <v>129</v>
      </c>
    </row>
    <row r="383" s="183" customFormat="true" ht="12.8" hidden="false" customHeight="false" outlineLevel="0" collapsed="false">
      <c r="B383" s="184"/>
      <c r="D383" s="175" t="s">
        <v>139</v>
      </c>
      <c r="E383" s="185"/>
      <c r="F383" s="186" t="s">
        <v>158</v>
      </c>
      <c r="H383" s="187" t="n">
        <v>5</v>
      </c>
      <c r="I383" s="188"/>
      <c r="L383" s="184"/>
      <c r="M383" s="189"/>
      <c r="N383" s="190"/>
      <c r="O383" s="190"/>
      <c r="P383" s="190"/>
      <c r="Q383" s="190"/>
      <c r="R383" s="190"/>
      <c r="S383" s="190"/>
      <c r="T383" s="191"/>
      <c r="AT383" s="185" t="s">
        <v>139</v>
      </c>
      <c r="AU383" s="185" t="s">
        <v>79</v>
      </c>
      <c r="AV383" s="183" t="s">
        <v>137</v>
      </c>
      <c r="AW383" s="183" t="s">
        <v>31</v>
      </c>
      <c r="AX383" s="183" t="s">
        <v>79</v>
      </c>
      <c r="AY383" s="185" t="s">
        <v>129</v>
      </c>
    </row>
    <row r="384" s="27" customFormat="true" ht="16.5" hidden="false" customHeight="true" outlineLevel="0" collapsed="false">
      <c r="A384" s="22"/>
      <c r="B384" s="159"/>
      <c r="C384" s="160" t="s">
        <v>806</v>
      </c>
      <c r="D384" s="160" t="s">
        <v>132</v>
      </c>
      <c r="E384" s="161" t="s">
        <v>807</v>
      </c>
      <c r="F384" s="162" t="s">
        <v>808</v>
      </c>
      <c r="G384" s="163" t="s">
        <v>802</v>
      </c>
      <c r="H384" s="164" t="n">
        <v>6</v>
      </c>
      <c r="I384" s="165"/>
      <c r="J384" s="166" t="n">
        <f aca="false">ROUND(I384*H384,2)</f>
        <v>0</v>
      </c>
      <c r="K384" s="162" t="s">
        <v>136</v>
      </c>
      <c r="L384" s="23"/>
      <c r="M384" s="167"/>
      <c r="N384" s="168" t="s">
        <v>39</v>
      </c>
      <c r="O384" s="60"/>
      <c r="P384" s="169" t="n">
        <f aca="false">O384*H384</f>
        <v>0</v>
      </c>
      <c r="Q384" s="169" t="n">
        <v>0</v>
      </c>
      <c r="R384" s="169" t="n">
        <f aca="false">Q384*H384</f>
        <v>0</v>
      </c>
      <c r="S384" s="169" t="n">
        <v>0</v>
      </c>
      <c r="T384" s="170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1" t="s">
        <v>803</v>
      </c>
      <c r="AT384" s="171" t="s">
        <v>132</v>
      </c>
      <c r="AU384" s="171" t="s">
        <v>79</v>
      </c>
      <c r="AY384" s="3" t="s">
        <v>129</v>
      </c>
      <c r="BE384" s="172" t="n">
        <f aca="false">IF(N384="základní",J384,0)</f>
        <v>0</v>
      </c>
      <c r="BF384" s="172" t="n">
        <f aca="false">IF(N384="snížená",J384,0)</f>
        <v>0</v>
      </c>
      <c r="BG384" s="172" t="n">
        <f aca="false">IF(N384="zákl. přenesená",J384,0)</f>
        <v>0</v>
      </c>
      <c r="BH384" s="172" t="n">
        <f aca="false">IF(N384="sníž. přenesená",J384,0)</f>
        <v>0</v>
      </c>
      <c r="BI384" s="172" t="n">
        <f aca="false">IF(N384="nulová",J384,0)</f>
        <v>0</v>
      </c>
      <c r="BJ384" s="3" t="s">
        <v>79</v>
      </c>
      <c r="BK384" s="172" t="n">
        <f aca="false">ROUND(I384*H384,2)</f>
        <v>0</v>
      </c>
      <c r="BL384" s="3" t="s">
        <v>803</v>
      </c>
      <c r="BM384" s="171" t="s">
        <v>809</v>
      </c>
    </row>
    <row r="385" s="173" customFormat="true" ht="12.8" hidden="false" customHeight="false" outlineLevel="0" collapsed="false">
      <c r="B385" s="174"/>
      <c r="D385" s="175" t="s">
        <v>139</v>
      </c>
      <c r="E385" s="176"/>
      <c r="F385" s="177" t="s">
        <v>810</v>
      </c>
      <c r="H385" s="178" t="n">
        <v>3</v>
      </c>
      <c r="I385" s="179"/>
      <c r="L385" s="174"/>
      <c r="M385" s="180"/>
      <c r="N385" s="181"/>
      <c r="O385" s="181"/>
      <c r="P385" s="181"/>
      <c r="Q385" s="181"/>
      <c r="R385" s="181"/>
      <c r="S385" s="181"/>
      <c r="T385" s="182"/>
      <c r="AT385" s="176" t="s">
        <v>139</v>
      </c>
      <c r="AU385" s="176" t="s">
        <v>79</v>
      </c>
      <c r="AV385" s="173" t="s">
        <v>81</v>
      </c>
      <c r="AW385" s="173" t="s">
        <v>31</v>
      </c>
      <c r="AX385" s="173" t="s">
        <v>74</v>
      </c>
      <c r="AY385" s="176" t="s">
        <v>129</v>
      </c>
    </row>
    <row r="386" s="173" customFormat="true" ht="12.8" hidden="false" customHeight="false" outlineLevel="0" collapsed="false">
      <c r="B386" s="174"/>
      <c r="D386" s="175" t="s">
        <v>139</v>
      </c>
      <c r="E386" s="176"/>
      <c r="F386" s="177" t="s">
        <v>811</v>
      </c>
      <c r="H386" s="178" t="n">
        <v>3</v>
      </c>
      <c r="I386" s="179"/>
      <c r="L386" s="174"/>
      <c r="M386" s="180"/>
      <c r="N386" s="181"/>
      <c r="O386" s="181"/>
      <c r="P386" s="181"/>
      <c r="Q386" s="181"/>
      <c r="R386" s="181"/>
      <c r="S386" s="181"/>
      <c r="T386" s="182"/>
      <c r="AT386" s="176" t="s">
        <v>139</v>
      </c>
      <c r="AU386" s="176" t="s">
        <v>79</v>
      </c>
      <c r="AV386" s="173" t="s">
        <v>81</v>
      </c>
      <c r="AW386" s="173" t="s">
        <v>31</v>
      </c>
      <c r="AX386" s="173" t="s">
        <v>74</v>
      </c>
      <c r="AY386" s="176" t="s">
        <v>129</v>
      </c>
    </row>
    <row r="387" s="183" customFormat="true" ht="12.8" hidden="false" customHeight="false" outlineLevel="0" collapsed="false">
      <c r="B387" s="184"/>
      <c r="D387" s="175" t="s">
        <v>139</v>
      </c>
      <c r="E387" s="185"/>
      <c r="F387" s="186" t="s">
        <v>158</v>
      </c>
      <c r="H387" s="187" t="n">
        <v>6</v>
      </c>
      <c r="I387" s="188"/>
      <c r="L387" s="184"/>
      <c r="M387" s="189"/>
      <c r="N387" s="190"/>
      <c r="O387" s="190"/>
      <c r="P387" s="190"/>
      <c r="Q387" s="190"/>
      <c r="R387" s="190"/>
      <c r="S387" s="190"/>
      <c r="T387" s="191"/>
      <c r="AT387" s="185" t="s">
        <v>139</v>
      </c>
      <c r="AU387" s="185" t="s">
        <v>79</v>
      </c>
      <c r="AV387" s="183" t="s">
        <v>137</v>
      </c>
      <c r="AW387" s="183" t="s">
        <v>31</v>
      </c>
      <c r="AX387" s="183" t="s">
        <v>79</v>
      </c>
      <c r="AY387" s="185" t="s">
        <v>129</v>
      </c>
    </row>
    <row r="388" s="145" customFormat="true" ht="25.9" hidden="false" customHeight="true" outlineLevel="0" collapsed="false">
      <c r="B388" s="146"/>
      <c r="D388" s="147" t="s">
        <v>73</v>
      </c>
      <c r="E388" s="148" t="s">
        <v>812</v>
      </c>
      <c r="F388" s="148" t="s">
        <v>813</v>
      </c>
      <c r="I388" s="149"/>
      <c r="J388" s="150" t="n">
        <f aca="false">BK388</f>
        <v>0</v>
      </c>
      <c r="L388" s="146"/>
      <c r="M388" s="151"/>
      <c r="N388" s="152"/>
      <c r="O388" s="152"/>
      <c r="P388" s="153" t="n">
        <f aca="false">P389+P391+P393</f>
        <v>0</v>
      </c>
      <c r="Q388" s="152"/>
      <c r="R388" s="153" t="n">
        <f aca="false">R389+R391+R393</f>
        <v>0</v>
      </c>
      <c r="S388" s="152"/>
      <c r="T388" s="154" t="n">
        <f aca="false">T389+T391+T393</f>
        <v>0</v>
      </c>
      <c r="AR388" s="147" t="s">
        <v>159</v>
      </c>
      <c r="AT388" s="155" t="s">
        <v>73</v>
      </c>
      <c r="AU388" s="155" t="s">
        <v>74</v>
      </c>
      <c r="AY388" s="147" t="s">
        <v>129</v>
      </c>
      <c r="BK388" s="156" t="n">
        <f aca="false">BK389+BK391+BK393</f>
        <v>0</v>
      </c>
    </row>
    <row r="389" s="145" customFormat="true" ht="22.8" hidden="false" customHeight="true" outlineLevel="0" collapsed="false">
      <c r="B389" s="146"/>
      <c r="D389" s="147" t="s">
        <v>73</v>
      </c>
      <c r="E389" s="157" t="s">
        <v>814</v>
      </c>
      <c r="F389" s="157" t="s">
        <v>815</v>
      </c>
      <c r="I389" s="149"/>
      <c r="J389" s="158" t="n">
        <f aca="false">BK389</f>
        <v>0</v>
      </c>
      <c r="L389" s="146"/>
      <c r="M389" s="151"/>
      <c r="N389" s="152"/>
      <c r="O389" s="152"/>
      <c r="P389" s="153" t="n">
        <f aca="false">P390</f>
        <v>0</v>
      </c>
      <c r="Q389" s="152"/>
      <c r="R389" s="153" t="n">
        <f aca="false">R390</f>
        <v>0</v>
      </c>
      <c r="S389" s="152"/>
      <c r="T389" s="154" t="n">
        <f aca="false">T390</f>
        <v>0</v>
      </c>
      <c r="AR389" s="147" t="s">
        <v>159</v>
      </c>
      <c r="AT389" s="155" t="s">
        <v>73</v>
      </c>
      <c r="AU389" s="155" t="s">
        <v>79</v>
      </c>
      <c r="AY389" s="147" t="s">
        <v>129</v>
      </c>
      <c r="BK389" s="156" t="n">
        <f aca="false">BK390</f>
        <v>0</v>
      </c>
    </row>
    <row r="390" s="27" customFormat="true" ht="16.5" hidden="false" customHeight="true" outlineLevel="0" collapsed="false">
      <c r="A390" s="22"/>
      <c r="B390" s="159"/>
      <c r="C390" s="160" t="s">
        <v>816</v>
      </c>
      <c r="D390" s="160" t="s">
        <v>132</v>
      </c>
      <c r="E390" s="161" t="s">
        <v>817</v>
      </c>
      <c r="F390" s="162" t="s">
        <v>818</v>
      </c>
      <c r="G390" s="163" t="s">
        <v>333</v>
      </c>
      <c r="H390" s="164" t="n">
        <v>1</v>
      </c>
      <c r="I390" s="165"/>
      <c r="J390" s="166" t="n">
        <f aca="false">ROUND(I390*H390,2)</f>
        <v>0</v>
      </c>
      <c r="K390" s="162" t="s">
        <v>136</v>
      </c>
      <c r="L390" s="23"/>
      <c r="M390" s="167"/>
      <c r="N390" s="168" t="s">
        <v>39</v>
      </c>
      <c r="O390" s="60"/>
      <c r="P390" s="169" t="n">
        <f aca="false">O390*H390</f>
        <v>0</v>
      </c>
      <c r="Q390" s="169" t="n">
        <v>0</v>
      </c>
      <c r="R390" s="169" t="n">
        <f aca="false">Q390*H390</f>
        <v>0</v>
      </c>
      <c r="S390" s="169" t="n">
        <v>0</v>
      </c>
      <c r="T390" s="170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1" t="s">
        <v>819</v>
      </c>
      <c r="AT390" s="171" t="s">
        <v>132</v>
      </c>
      <c r="AU390" s="171" t="s">
        <v>81</v>
      </c>
      <c r="AY390" s="3" t="s">
        <v>129</v>
      </c>
      <c r="BE390" s="172" t="n">
        <f aca="false">IF(N390="základní",J390,0)</f>
        <v>0</v>
      </c>
      <c r="BF390" s="172" t="n">
        <f aca="false">IF(N390="snížená",J390,0)</f>
        <v>0</v>
      </c>
      <c r="BG390" s="172" t="n">
        <f aca="false">IF(N390="zákl. přenesená",J390,0)</f>
        <v>0</v>
      </c>
      <c r="BH390" s="172" t="n">
        <f aca="false">IF(N390="sníž. přenesená",J390,0)</f>
        <v>0</v>
      </c>
      <c r="BI390" s="172" t="n">
        <f aca="false">IF(N390="nulová",J390,0)</f>
        <v>0</v>
      </c>
      <c r="BJ390" s="3" t="s">
        <v>79</v>
      </c>
      <c r="BK390" s="172" t="n">
        <f aca="false">ROUND(I390*H390,2)</f>
        <v>0</v>
      </c>
      <c r="BL390" s="3" t="s">
        <v>819</v>
      </c>
      <c r="BM390" s="171" t="s">
        <v>820</v>
      </c>
    </row>
    <row r="391" s="145" customFormat="true" ht="22.8" hidden="false" customHeight="true" outlineLevel="0" collapsed="false">
      <c r="B391" s="146"/>
      <c r="D391" s="147" t="s">
        <v>73</v>
      </c>
      <c r="E391" s="157" t="s">
        <v>821</v>
      </c>
      <c r="F391" s="157" t="s">
        <v>822</v>
      </c>
      <c r="I391" s="149"/>
      <c r="J391" s="158" t="n">
        <f aca="false">BK391</f>
        <v>0</v>
      </c>
      <c r="L391" s="146"/>
      <c r="M391" s="151"/>
      <c r="N391" s="152"/>
      <c r="O391" s="152"/>
      <c r="P391" s="153" t="n">
        <f aca="false">P392</f>
        <v>0</v>
      </c>
      <c r="Q391" s="152"/>
      <c r="R391" s="153" t="n">
        <f aca="false">R392</f>
        <v>0</v>
      </c>
      <c r="S391" s="152"/>
      <c r="T391" s="154" t="n">
        <f aca="false">T392</f>
        <v>0</v>
      </c>
      <c r="AR391" s="147" t="s">
        <v>159</v>
      </c>
      <c r="AT391" s="155" t="s">
        <v>73</v>
      </c>
      <c r="AU391" s="155" t="s">
        <v>79</v>
      </c>
      <c r="AY391" s="147" t="s">
        <v>129</v>
      </c>
      <c r="BK391" s="156" t="n">
        <f aca="false">BK392</f>
        <v>0</v>
      </c>
    </row>
    <row r="392" s="27" customFormat="true" ht="16.5" hidden="false" customHeight="true" outlineLevel="0" collapsed="false">
      <c r="A392" s="22"/>
      <c r="B392" s="159"/>
      <c r="C392" s="160" t="s">
        <v>823</v>
      </c>
      <c r="D392" s="160" t="s">
        <v>132</v>
      </c>
      <c r="E392" s="161" t="s">
        <v>824</v>
      </c>
      <c r="F392" s="162" t="s">
        <v>825</v>
      </c>
      <c r="G392" s="163" t="s">
        <v>333</v>
      </c>
      <c r="H392" s="164" t="n">
        <v>1</v>
      </c>
      <c r="I392" s="165"/>
      <c r="J392" s="166" t="n">
        <f aca="false">ROUND(I392*H392,2)</f>
        <v>0</v>
      </c>
      <c r="K392" s="162" t="s">
        <v>136</v>
      </c>
      <c r="L392" s="23"/>
      <c r="M392" s="167"/>
      <c r="N392" s="168" t="s">
        <v>39</v>
      </c>
      <c r="O392" s="60"/>
      <c r="P392" s="169" t="n">
        <f aca="false">O392*H392</f>
        <v>0</v>
      </c>
      <c r="Q392" s="169" t="n">
        <v>0</v>
      </c>
      <c r="R392" s="169" t="n">
        <f aca="false">Q392*H392</f>
        <v>0</v>
      </c>
      <c r="S392" s="169" t="n">
        <v>0</v>
      </c>
      <c r="T392" s="170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1" t="s">
        <v>819</v>
      </c>
      <c r="AT392" s="171" t="s">
        <v>132</v>
      </c>
      <c r="AU392" s="171" t="s">
        <v>81</v>
      </c>
      <c r="AY392" s="3" t="s">
        <v>129</v>
      </c>
      <c r="BE392" s="172" t="n">
        <f aca="false">IF(N392="základní",J392,0)</f>
        <v>0</v>
      </c>
      <c r="BF392" s="172" t="n">
        <f aca="false">IF(N392="snížená",J392,0)</f>
        <v>0</v>
      </c>
      <c r="BG392" s="172" t="n">
        <f aca="false">IF(N392="zákl. přenesená",J392,0)</f>
        <v>0</v>
      </c>
      <c r="BH392" s="172" t="n">
        <f aca="false">IF(N392="sníž. přenesená",J392,0)</f>
        <v>0</v>
      </c>
      <c r="BI392" s="172" t="n">
        <f aca="false">IF(N392="nulová",J392,0)</f>
        <v>0</v>
      </c>
      <c r="BJ392" s="3" t="s">
        <v>79</v>
      </c>
      <c r="BK392" s="172" t="n">
        <f aca="false">ROUND(I392*H392,2)</f>
        <v>0</v>
      </c>
      <c r="BL392" s="3" t="s">
        <v>819</v>
      </c>
      <c r="BM392" s="171" t="s">
        <v>826</v>
      </c>
    </row>
    <row r="393" s="145" customFormat="true" ht="22.8" hidden="false" customHeight="true" outlineLevel="0" collapsed="false">
      <c r="B393" s="146"/>
      <c r="D393" s="147" t="s">
        <v>73</v>
      </c>
      <c r="E393" s="157" t="s">
        <v>827</v>
      </c>
      <c r="F393" s="157" t="s">
        <v>828</v>
      </c>
      <c r="I393" s="149"/>
      <c r="J393" s="158" t="n">
        <f aca="false">BK393</f>
        <v>0</v>
      </c>
      <c r="L393" s="146"/>
      <c r="M393" s="151"/>
      <c r="N393" s="152"/>
      <c r="O393" s="152"/>
      <c r="P393" s="153" t="n">
        <f aca="false">P394</f>
        <v>0</v>
      </c>
      <c r="Q393" s="152"/>
      <c r="R393" s="153" t="n">
        <f aca="false">R394</f>
        <v>0</v>
      </c>
      <c r="S393" s="152"/>
      <c r="T393" s="154" t="n">
        <f aca="false">T394</f>
        <v>0</v>
      </c>
      <c r="AR393" s="147" t="s">
        <v>159</v>
      </c>
      <c r="AT393" s="155" t="s">
        <v>73</v>
      </c>
      <c r="AU393" s="155" t="s">
        <v>79</v>
      </c>
      <c r="AY393" s="147" t="s">
        <v>129</v>
      </c>
      <c r="BK393" s="156" t="n">
        <f aca="false">BK394</f>
        <v>0</v>
      </c>
    </row>
    <row r="394" s="27" customFormat="true" ht="16.5" hidden="false" customHeight="true" outlineLevel="0" collapsed="false">
      <c r="A394" s="22"/>
      <c r="B394" s="159"/>
      <c r="C394" s="160" t="s">
        <v>829</v>
      </c>
      <c r="D394" s="160" t="s">
        <v>132</v>
      </c>
      <c r="E394" s="161" t="s">
        <v>830</v>
      </c>
      <c r="F394" s="162" t="s">
        <v>831</v>
      </c>
      <c r="G394" s="163" t="s">
        <v>333</v>
      </c>
      <c r="H394" s="164" t="n">
        <v>1</v>
      </c>
      <c r="I394" s="165"/>
      <c r="J394" s="166" t="n">
        <f aca="false">ROUND(I394*H394,2)</f>
        <v>0</v>
      </c>
      <c r="K394" s="162" t="s">
        <v>136</v>
      </c>
      <c r="L394" s="23"/>
      <c r="M394" s="203"/>
      <c r="N394" s="204" t="s">
        <v>39</v>
      </c>
      <c r="O394" s="205"/>
      <c r="P394" s="206" t="n">
        <f aca="false">O394*H394</f>
        <v>0</v>
      </c>
      <c r="Q394" s="206" t="n">
        <v>0</v>
      </c>
      <c r="R394" s="206" t="n">
        <f aca="false">Q394*H394</f>
        <v>0</v>
      </c>
      <c r="S394" s="206" t="n">
        <v>0</v>
      </c>
      <c r="T394" s="207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1" t="s">
        <v>819</v>
      </c>
      <c r="AT394" s="171" t="s">
        <v>132</v>
      </c>
      <c r="AU394" s="171" t="s">
        <v>81</v>
      </c>
      <c r="AY394" s="3" t="s">
        <v>129</v>
      </c>
      <c r="BE394" s="172" t="n">
        <f aca="false">IF(N394="základní",J394,0)</f>
        <v>0</v>
      </c>
      <c r="BF394" s="172" t="n">
        <f aca="false">IF(N394="snížená",J394,0)</f>
        <v>0</v>
      </c>
      <c r="BG394" s="172" t="n">
        <f aca="false">IF(N394="zákl. přenesená",J394,0)</f>
        <v>0</v>
      </c>
      <c r="BH394" s="172" t="n">
        <f aca="false">IF(N394="sníž. přenesená",J394,0)</f>
        <v>0</v>
      </c>
      <c r="BI394" s="172" t="n">
        <f aca="false">IF(N394="nulová",J394,0)</f>
        <v>0</v>
      </c>
      <c r="BJ394" s="3" t="s">
        <v>79</v>
      </c>
      <c r="BK394" s="172" t="n">
        <f aca="false">ROUND(I394*H394,2)</f>
        <v>0</v>
      </c>
      <c r="BL394" s="3" t="s">
        <v>819</v>
      </c>
      <c r="BM394" s="171" t="s">
        <v>832</v>
      </c>
    </row>
    <row r="395" s="27" customFormat="true" ht="6.95" hidden="false" customHeight="true" outlineLevel="0" collapsed="false">
      <c r="A395" s="22"/>
      <c r="B395" s="44"/>
      <c r="C395" s="45"/>
      <c r="D395" s="45"/>
      <c r="E395" s="45"/>
      <c r="F395" s="45"/>
      <c r="G395" s="45"/>
      <c r="H395" s="45"/>
      <c r="I395" s="45"/>
      <c r="J395" s="45"/>
      <c r="K395" s="45"/>
      <c r="L395" s="23"/>
      <c r="M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</row>
  </sheetData>
  <autoFilter ref="C137:K394"/>
  <mergeCells count="6">
    <mergeCell ref="L2:V2"/>
    <mergeCell ref="E7:H7"/>
    <mergeCell ref="E16:H16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2025-03-18T20:06:36Z</dcterms:created>
  <dc:creator>DESKTOP-VKVVR07\Eva</dc:creator>
  <dc:description/>
  <dc:language>cs-CZ</dc:language>
  <cp:lastModifiedBy/>
  <dcterms:modified xsi:type="dcterms:W3CDTF">2025-03-18T21:10:31Z</dcterms:modified>
  <cp:revision>1</cp:revision>
  <dc:subject/>
  <dc:title/>
</cp:coreProperties>
</file>